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0425" activeTab="1"/>
  </bookViews>
  <sheets>
    <sheet name="mem calc" sheetId="1" r:id="rId1"/>
    <sheet name="planilha" sheetId="2" r:id="rId2"/>
    <sheet name="cronog" sheetId="3" r:id="rId3"/>
  </sheets>
  <externalReferences>
    <externalReference r:id="rId4"/>
  </externalReferences>
  <definedNames>
    <definedName name="_xlnm.Print_Area" localSheetId="0">'mem calc'!$A$1:$D$124</definedName>
    <definedName name="_xlnm.Print_Area" localSheetId="1">planilha!$A$1:$H$83</definedName>
    <definedName name="OLE_LINK1" localSheetId="1">planilha!$B$10</definedName>
    <definedName name="_xlnm.Print_Titles" localSheetId="0">'mem calc'!$7:$8</definedName>
    <definedName name="_xlnm.Print_Titles" localSheetId="1">planilha!$6:$7</definedName>
  </definedNames>
  <calcPr calcId="124519" fullCalcOnLoad="1"/>
</workbook>
</file>

<file path=xl/calcChain.xml><?xml version="1.0" encoding="utf-8"?>
<calcChain xmlns="http://schemas.openxmlformats.org/spreadsheetml/2006/main">
  <c r="F36" i="2"/>
  <c r="G36"/>
  <c r="F10"/>
  <c r="F9"/>
  <c r="G9"/>
  <c r="F67"/>
  <c r="F68"/>
  <c r="F69"/>
  <c r="F70"/>
  <c r="F71"/>
  <c r="F72"/>
  <c r="F73"/>
  <c r="F63"/>
  <c r="F64"/>
  <c r="F58"/>
  <c r="F59"/>
  <c r="F60"/>
  <c r="F61"/>
  <c r="F62"/>
  <c r="F49"/>
  <c r="F50"/>
  <c r="F51"/>
  <c r="F52"/>
  <c r="F53"/>
  <c r="F54"/>
  <c r="F55"/>
  <c r="F43"/>
  <c r="F44"/>
  <c r="F45"/>
  <c r="F46"/>
  <c r="F38"/>
  <c r="G38"/>
  <c r="F39"/>
  <c r="G39"/>
  <c r="F40"/>
  <c r="F37"/>
  <c r="F31"/>
  <c r="G31"/>
  <c r="F32"/>
  <c r="F27"/>
  <c r="G27"/>
  <c r="F28"/>
  <c r="F29"/>
  <c r="G29"/>
  <c r="F24"/>
  <c r="F25"/>
  <c r="F23"/>
  <c r="F21"/>
  <c r="F20"/>
  <c r="F19"/>
  <c r="F18"/>
  <c r="F17"/>
  <c r="F16"/>
  <c r="F11"/>
  <c r="F12"/>
  <c r="F15"/>
  <c r="C11"/>
  <c r="G11"/>
  <c r="C13" i="1"/>
  <c r="G10" i="2"/>
  <c r="B16" i="3"/>
  <c r="C45" i="2"/>
  <c r="D73"/>
  <c r="D72"/>
  <c r="D71"/>
  <c r="D70"/>
  <c r="D69"/>
  <c r="D68"/>
  <c r="D67"/>
  <c r="D64"/>
  <c r="D63"/>
  <c r="D62"/>
  <c r="D61"/>
  <c r="D60"/>
  <c r="D59"/>
  <c r="D58"/>
  <c r="D55"/>
  <c r="D54"/>
  <c r="D53"/>
  <c r="D52"/>
  <c r="D51"/>
  <c r="D50"/>
  <c r="D49"/>
  <c r="C73"/>
  <c r="G73" s="1"/>
  <c r="C72"/>
  <c r="G72"/>
  <c r="C71"/>
  <c r="G71" s="1"/>
  <c r="C70"/>
  <c r="G70"/>
  <c r="C69"/>
  <c r="G69" s="1"/>
  <c r="C68"/>
  <c r="G68"/>
  <c r="C67"/>
  <c r="G67" s="1"/>
  <c r="G66" s="1"/>
  <c r="C64"/>
  <c r="G64"/>
  <c r="C63"/>
  <c r="G63" s="1"/>
  <c r="C62"/>
  <c r="G62"/>
  <c r="C61"/>
  <c r="G61" s="1"/>
  <c r="C60"/>
  <c r="G60"/>
  <c r="C59"/>
  <c r="G59" s="1"/>
  <c r="C58"/>
  <c r="G58"/>
  <c r="G57" s="1"/>
  <c r="C55"/>
  <c r="G55"/>
  <c r="C54"/>
  <c r="G54" s="1"/>
  <c r="C53"/>
  <c r="G53"/>
  <c r="C52"/>
  <c r="G52" s="1"/>
  <c r="C51"/>
  <c r="G51"/>
  <c r="C50"/>
  <c r="G50" s="1"/>
  <c r="G48" s="1"/>
  <c r="C49"/>
  <c r="G49"/>
  <c r="B73"/>
  <c r="B72"/>
  <c r="B70"/>
  <c r="B69"/>
  <c r="B68"/>
  <c r="B67"/>
  <c r="B64"/>
  <c r="B63"/>
  <c r="B62"/>
  <c r="B60"/>
  <c r="B59"/>
  <c r="B58"/>
  <c r="B55"/>
  <c r="B54"/>
  <c r="B53"/>
  <c r="B51"/>
  <c r="B50"/>
  <c r="B49"/>
  <c r="B119" i="1"/>
  <c r="B71" i="2"/>
  <c r="B98" i="1"/>
  <c r="B61" i="2"/>
  <c r="B78" i="1"/>
  <c r="B52" i="2"/>
  <c r="G46"/>
  <c r="G40"/>
  <c r="G37"/>
  <c r="G32"/>
  <c r="C45" i="1"/>
  <c r="B45"/>
  <c r="B27" i="2"/>
  <c r="G12"/>
  <c r="G28"/>
  <c r="G44"/>
  <c r="B13" i="3"/>
  <c r="B10"/>
  <c r="C43" i="2"/>
  <c r="G43" s="1"/>
  <c r="G42" s="1"/>
  <c r="D25"/>
  <c r="D24"/>
  <c r="D23"/>
  <c r="C25"/>
  <c r="G25"/>
  <c r="C24"/>
  <c r="G24" s="1"/>
  <c r="C23"/>
  <c r="G23"/>
  <c r="D21"/>
  <c r="D20"/>
  <c r="D19"/>
  <c r="D18"/>
  <c r="C21"/>
  <c r="G21" s="1"/>
  <c r="C20"/>
  <c r="G20"/>
  <c r="C19"/>
  <c r="G19" s="1"/>
  <c r="C18"/>
  <c r="G18"/>
  <c r="C17"/>
  <c r="G17" s="1"/>
  <c r="C16"/>
  <c r="G16"/>
  <c r="C15"/>
  <c r="G15" s="1"/>
  <c r="B44"/>
  <c r="B29"/>
  <c r="B26"/>
  <c r="B25"/>
  <c r="B24"/>
  <c r="B23"/>
  <c r="B22"/>
  <c r="B21"/>
  <c r="B19"/>
  <c r="B18"/>
  <c r="B17"/>
  <c r="B16"/>
  <c r="B15"/>
  <c r="B14"/>
  <c r="I15" i="3"/>
  <c r="I12"/>
  <c r="I9"/>
  <c r="A2" i="2"/>
  <c r="A2" i="3" s="1"/>
  <c r="A3" i="2"/>
  <c r="A3" i="3"/>
  <c r="G8" i="2"/>
  <c r="I11" i="3"/>
  <c r="F11" s="1"/>
  <c r="G35" i="2"/>
  <c r="G45"/>
  <c r="D11" i="3"/>
  <c r="E11"/>
  <c r="G14" i="2" l="1"/>
  <c r="G34"/>
  <c r="I17" i="3" s="1"/>
  <c r="I14" l="1"/>
  <c r="G75" i="2"/>
  <c r="G17" i="3"/>
  <c r="G18" s="1"/>
  <c r="D17"/>
  <c r="F17"/>
  <c r="H17"/>
  <c r="H18" s="1"/>
  <c r="E17"/>
  <c r="E14" l="1"/>
  <c r="E18" s="1"/>
  <c r="D14"/>
  <c r="D18" s="1"/>
  <c r="D19" s="1"/>
  <c r="F14"/>
  <c r="F18" s="1"/>
  <c r="I18"/>
  <c r="E19" l="1"/>
  <c r="D20"/>
  <c r="E20" l="1"/>
  <c r="F19"/>
  <c r="F20" l="1"/>
  <c r="G19"/>
  <c r="H19" l="1"/>
  <c r="H20" s="1"/>
  <c r="G20"/>
</calcChain>
</file>

<file path=xl/sharedStrings.xml><?xml version="1.0" encoding="utf-8"?>
<sst xmlns="http://schemas.openxmlformats.org/spreadsheetml/2006/main" count="350" uniqueCount="214">
  <si>
    <t>ESTADO DA PARAIBA</t>
  </si>
  <si>
    <t>1.0</t>
  </si>
  <si>
    <t>SERVIÇOS PRELIMINARES</t>
  </si>
  <si>
    <t>QUANT</t>
  </si>
  <si>
    <t>UND</t>
  </si>
  <si>
    <t>1.1</t>
  </si>
  <si>
    <t>m²</t>
  </si>
  <si>
    <t>1.2</t>
  </si>
  <si>
    <t>2.0</t>
  </si>
  <si>
    <t>2.1</t>
  </si>
  <si>
    <t>m³</t>
  </si>
  <si>
    <t>EMBASAMENTO C/PEDRA ARGAMASSADA UTILIZANDO ARG.CIM/AREIA 1:4</t>
  </si>
  <si>
    <t>PISO</t>
  </si>
  <si>
    <t>REVESTIMENTO</t>
  </si>
  <si>
    <t>PINTURA</t>
  </si>
  <si>
    <t>Planilha Orçamentária</t>
  </si>
  <si>
    <t>BDI =</t>
  </si>
  <si>
    <t xml:space="preserve">ITEM </t>
  </si>
  <si>
    <t>DISCRIMINAÇÃO</t>
  </si>
  <si>
    <t>QUANT.</t>
  </si>
  <si>
    <t>UND.</t>
  </si>
  <si>
    <t>P. UNIT. S/ BDI</t>
  </si>
  <si>
    <t>P. U. C/ BDI</t>
  </si>
  <si>
    <t>P. PARCIAL C/ BDI</t>
  </si>
  <si>
    <t>TOTAL</t>
  </si>
  <si>
    <t>1.4</t>
  </si>
  <si>
    <t>ESTADO DA PARAÍBA</t>
  </si>
  <si>
    <t>CRONOGRAMA FÍSICO - FINANCEIRO</t>
  </si>
  <si>
    <t>ITEM</t>
  </si>
  <si>
    <t>DIAS</t>
  </si>
  <si>
    <t>%</t>
  </si>
  <si>
    <t>R$</t>
  </si>
  <si>
    <t>DESEMBOLSO TOTAL</t>
  </si>
  <si>
    <t>MENSAL (R$)</t>
  </si>
  <si>
    <t>ACUMULADO</t>
  </si>
  <si>
    <t>% acumulada</t>
  </si>
  <si>
    <t xml:space="preserve">  MEMORIA DE CÁLCULO </t>
  </si>
  <si>
    <t>2.2</t>
  </si>
  <si>
    <t>3.0</t>
  </si>
  <si>
    <t>3.1</t>
  </si>
  <si>
    <t>3.2</t>
  </si>
  <si>
    <t>4.0</t>
  </si>
  <si>
    <t>4.1</t>
  </si>
  <si>
    <t>4.2</t>
  </si>
  <si>
    <t>5.0</t>
  </si>
  <si>
    <t>5.1</t>
  </si>
  <si>
    <t>6.0</t>
  </si>
  <si>
    <t>PREFEITURA MUNICIPAL DE ITAPOROROCA</t>
  </si>
  <si>
    <t>1.3</t>
  </si>
  <si>
    <t>PISO EM GRANILITE, MARMORITE OU GRANITINA ESPESSURA 8 MM, INCLUSO JUNTAS  DE DILATAÇÃO EM PLÁSTICO</t>
  </si>
  <si>
    <t>2.3</t>
  </si>
  <si>
    <t>5.2</t>
  </si>
  <si>
    <t>2.4</t>
  </si>
  <si>
    <t>6.1</t>
  </si>
  <si>
    <t>95957</t>
  </si>
  <si>
    <t>OBRA:  REFORMA DA E.M.E.F. HENRIQUE DE ALMEIDA</t>
  </si>
  <si>
    <t>A = 41,59 + 39,94 + 40,00 + (1,63 x 2 + 9,30) x 2 + 23,64 + 4,57 + 19,07 + 8,39 x 2 + 5,24 + 21,54 + 10,23 + 48,72 +39,11 + 31,52 + 50,51</t>
  </si>
  <si>
    <t>CIRCULAÇÃO A CONSTRUIR</t>
  </si>
  <si>
    <t>V = (19,44 x 2 + 12,68) x 0,40 x 0,40</t>
  </si>
  <si>
    <t xml:space="preserve">V = 51,56 x 0,40 x 0,40 </t>
  </si>
  <si>
    <t>V = (44,04 + 41,16 + 120,12) x 0,35</t>
  </si>
  <si>
    <t>V = 205,32 x 0,35</t>
  </si>
  <si>
    <t>A = 44,04 + 41,16 + 120,12</t>
  </si>
  <si>
    <t>V = 6 x 0,60 x 0,60 x 0,80</t>
  </si>
  <si>
    <t>2.5</t>
  </si>
  <si>
    <t>2.6</t>
  </si>
  <si>
    <t>2.7</t>
  </si>
  <si>
    <t>V = 0,20 x 0,20 x 2,66 x 6</t>
  </si>
  <si>
    <t>3.3</t>
  </si>
  <si>
    <t>P/ PILARES:</t>
  </si>
  <si>
    <t>REVESTIMENTO CERÂMICO PARA PAREDES INTERNAS COM PLACAS TIPO ESMALTADA EXTRA DE DIMENSÕES 25X35 CM APLICADAS EM AMBIENTES DE ÁREA MAIOR QUE 5 M² A MEIA ALTURA DAS PAREDES</t>
  </si>
  <si>
    <t>EXECUÇÃO DE ESTRUTURAS DE CONCRETO ARMADO, PARA EDIFICAÇÃO INSTITUCIONAL TÉRREA, FCK = 25 MPA. (FUNDAÇÃO PARA PILARES)</t>
  </si>
  <si>
    <t>EXECUÇÃO DE ESTRUTURAS DE CONCRETO ARMADO, PARA EDIFICAÇÃO INSTITUCIONAL TÉRREA, FCK = 25 MPA. (PILARES)</t>
  </si>
  <si>
    <t>ESCAVAÇÃO MANUAL DE VALA COM PROFUNDIDADE MENOR OU IGUAL A 1,30 M.</t>
  </si>
  <si>
    <t>ALVENARIA DE VEDAÇÃO DE BLOCOS CERÂMICOS FURADOS NA HORIZONTAL DE 14X9X19CM (ESPESSURA 14CM, BLOCO DEITADO) DE PAREDES COM ÁREA LÍQUIDA MENOR QUE 6M² SEM VÃOS E ARGAMASSA DE ASSENTAMENTO COM PREPARO MANUAL. (alvenaria de 1 vez)</t>
  </si>
  <si>
    <t>ATERRO MANUAL DE VALAS COM AREIA PARA ATERRO</t>
  </si>
  <si>
    <t>Descontando a área com cerâmica fica:</t>
  </si>
  <si>
    <t>A = (30,00 x 4 + 6,40 x 13 + 1,70 x 2 + 2,20 x 2 + 2,30 + 2,20 + 15,40 x 2 + 4,70 + 3,00 + 6,00 x 4) x 2 x 3,15 + 0,20 x 4 x 6 x 2,66 + (19,44 x 2 + 12,70) x 0,35</t>
  </si>
  <si>
    <t>A =(278,00 x 2 x 3,15) + 12,77 + 18,05 = 1.782,22 m²</t>
  </si>
  <si>
    <t>A = 1.782,22 - 88,62</t>
  </si>
  <si>
    <t>A = (19,44 x 2 + 12,68) x 0,35</t>
  </si>
  <si>
    <t xml:space="preserve">A = 51,56 x 0,35 </t>
  </si>
  <si>
    <t>EMBOÇO, PARA RECEBIMENTO DE CERÂMICA, EM ARGAMASSA TRAÇO 1:2:8, PREPARO MANUAL, APLICADO MANUALMENTE EM FACES INTERNAS DE PAREDES, PARA AMBIENTE COM ÁREA ENTRE 5M2 E 10M2, ESPESSURA DE 10MM, COM EXECUÇÃO DE TALISCAS.</t>
  </si>
  <si>
    <t>CONTRAPISO EM ARGAMASSA TRAÇO 1:4 (CIMENTO E AREIA), PREPARO MANUAL, APLICADO EM ÁREAS SECAS SOBRE LAJE, ADERIDO, ESPESSURA 2CM.</t>
  </si>
  <si>
    <t>APLICAÇÃO MANUAL DE PINTURA COM TINTA LÁTEX PVA EM PAREDES, DUAS DEMÃOS (Hmédia = 3,15 m)</t>
  </si>
  <si>
    <t>PILARES SEÇÃO  (0,20 X 0,20) M</t>
  </si>
  <si>
    <t>LASTRO DE CONCRETO MAGRO, APLICADO EM PISOS OU RADIERS, ESPESSURA DE 5 CM</t>
  </si>
  <si>
    <t>SINAPI DEZ/ 2018</t>
  </si>
  <si>
    <t>REMOÇÃO DE TRAMA DE MADEIRA PARA COBERTURA, DE FORMA MANUAL, SEM REAPR OVEITAMENTO</t>
  </si>
  <si>
    <t>74209/001</t>
  </si>
  <si>
    <t>PLACA DE OBRA EM CHAPA DE ACO GALVANIZADO</t>
  </si>
  <si>
    <t>REMOÇÃO DE FORRO DRYWALL, PVC E FIBROMINERAL DE FORMA MANUAL C/ REAPROVEITAMENTO</t>
  </si>
  <si>
    <t>REMOÇÃO DE TELHAS, DE FIBROCIMENTO, METÁLICA E CERÂMICA, DE FORMA MANUAL   SEM REAPROVEITAMENTO</t>
  </si>
  <si>
    <t>2.8</t>
  </si>
  <si>
    <t>2.8.1</t>
  </si>
  <si>
    <t>2.8.2</t>
  </si>
  <si>
    <t>2.8.3</t>
  </si>
  <si>
    <t>A = (0,20 x 4 x 12) x 2,40 = 23,04 m²</t>
  </si>
  <si>
    <t>4.3</t>
  </si>
  <si>
    <t>A = (0,20 x 4 x 12) x 1,50= 14,40  m²</t>
  </si>
  <si>
    <t>2.9</t>
  </si>
  <si>
    <t>2.9.1</t>
  </si>
  <si>
    <t>2.9.2</t>
  </si>
  <si>
    <t>2.9.3</t>
  </si>
  <si>
    <t>2.10</t>
  </si>
  <si>
    <t>COBERTA</t>
  </si>
  <si>
    <t>2.10.1</t>
  </si>
  <si>
    <t>TRAMA DE MADEIRA COMPOSTA POR RIPAS, CAIBROS E TERÇAS PARA TELHADOS DE ATÉ 2 ÁGUAS PARA TELHA DE ENCAIXE DE CERÂMICA OU DE CONCRETO, INCLUSOTRANSPORTE VERTICAL</t>
  </si>
  <si>
    <t>TELHAMENTO COM TELHA CERÂMICA CAPA-CANAL, TIPO PAULISTA, COM ATÉ 2 ÁGUAS, INCLUSO TRANSPORTE VERTICAL</t>
  </si>
  <si>
    <t>2.10.2</t>
  </si>
  <si>
    <t>SERVIÇOS DA EDIFICAÇÃO</t>
  </si>
  <si>
    <t>3.1.1</t>
  </si>
  <si>
    <t>3.1.2</t>
  </si>
  <si>
    <t>3.1.3</t>
  </si>
  <si>
    <t>CALHA EM CHAPA DE AÇO GALVANIZADO NÚMERO 24, DESENVOLVIMENTO DE 100 CM, INCLUSIVE TRANSPORTE VERTICAL</t>
  </si>
  <si>
    <t>3.1.4</t>
  </si>
  <si>
    <t>m</t>
  </si>
  <si>
    <t>RUFO EM CHAPA DE AÇO GALVANIZADO NÚMERO 24, CORTE DE 25 CM, INCLUSO TRANSPORTE VERTICAL</t>
  </si>
  <si>
    <t>3.1.5</t>
  </si>
  <si>
    <t>3.2.1</t>
  </si>
  <si>
    <t>3.2.2</t>
  </si>
  <si>
    <t xml:space="preserve">REVESTIMENTO CERÂMICO PARA PISO COM PLACAS TIPO ESMALTADA EXTRA DE DIMENSÕES 45X45 CM APLICADA EM AMBIENTES DE ÁREA MAIOR QUE 10 M2. </t>
  </si>
  <si>
    <t>3.2.3</t>
  </si>
  <si>
    <t>3.2.4</t>
  </si>
  <si>
    <t>RODAPÉ EM GRANITO, ALTURA 10 CM.</t>
  </si>
  <si>
    <t>RAMPA DE ACESSIBILIDADE 01</t>
  </si>
  <si>
    <t>RAMPA DE ACESSIBILIDADE 02</t>
  </si>
  <si>
    <t>3.3.1</t>
  </si>
  <si>
    <t>3.3.2</t>
  </si>
  <si>
    <t>3.3.3</t>
  </si>
  <si>
    <t>3.3.4</t>
  </si>
  <si>
    <t>3.3.5</t>
  </si>
  <si>
    <t>3.3.6</t>
  </si>
  <si>
    <t>3.3.7</t>
  </si>
  <si>
    <t>3.4</t>
  </si>
  <si>
    <t>3.4.1</t>
  </si>
  <si>
    <t>3.4.2</t>
  </si>
  <si>
    <t>3.4.3</t>
  </si>
  <si>
    <t>3.4.4</t>
  </si>
  <si>
    <t>3.4.5</t>
  </si>
  <si>
    <t>3.4.6</t>
  </si>
  <si>
    <t>3.4.7</t>
  </si>
  <si>
    <t>3.5</t>
  </si>
  <si>
    <t>ALVENARIAS COMPLEMENTARES/CONCRETO</t>
  </si>
  <si>
    <t>ALVENARIA P/ RAMPA/JARDINEIRA</t>
  </si>
  <si>
    <t>L = 2,40 + 2,00 + 1,37 + 1,17 + 3,16 = 10,10 m</t>
  </si>
  <si>
    <t>V1 = (1,79 x 1,78 x 1,20) + [2,98 + (3,16 + 1,37 + 1,17 + 2,00 + 2,40) + (1,75 x 4)] x 0,40 x 0,60</t>
  </si>
  <si>
    <t>V1 = 3,82 + 4,10 = 7,92 m³</t>
  </si>
  <si>
    <t>A = (2,98 + 2,40 + 2,00 + 1,37 + 1,17 + 3,16) x 1,20 + (0,20 + 0,40 + 0,60 + 0,80) x 1,75</t>
  </si>
  <si>
    <t>A = 15,70 + 3,50 = 19,20 m²</t>
  </si>
  <si>
    <t>A = 19,20 x 2 = 38,40 m²</t>
  </si>
  <si>
    <t>A = (2,98 + 2,00) x 1,20 + (1,37 + 1,47) x 0,80</t>
  </si>
  <si>
    <t>A = 5,98 + 2,72 = 8,70 m²</t>
  </si>
  <si>
    <t>A = (3,58 + 4,84 + 2,37) x 1,63 + (1,20 x 7,00) + (2,00 x 1,50) + (1,79 x 0,48) x 3</t>
  </si>
  <si>
    <t>A = 17,00 + 8,40 + 3,00 + 2,58  = 30,98 m²</t>
  </si>
  <si>
    <t>V = (5,00 + 1,63 + 1,63 + 7,00 + 1,55 + 2,33) x 0,40 x 0,50 + (2,48 x 6) x 0,40 x 0,30</t>
  </si>
  <si>
    <t>V = 3,83 + 1,79 = 5,62 m³</t>
  </si>
  <si>
    <t>A = 1,33 + 5,62 + 6,70 = 13,65 m²</t>
  </si>
  <si>
    <t>A = (6,63 x 0,20) + (8,03 x 0,70) + [2,48 x (0,18 + 0,36 + 0,54 + 0,72 + 0,90)]</t>
  </si>
  <si>
    <t xml:space="preserve">A = (6,63 x 0,20) + (2,40 x 0,40) + (7,00 x 0,70) + (1,50 x 0,18 x 5) </t>
  </si>
  <si>
    <t>A = 1,33 + 0,96 + 4,90 + 1,35 = 8,54 m²</t>
  </si>
  <si>
    <t>A = (7,00 x 1,50) + (3,05 x 1,63) + (9,33 x 1,55) + (2,45 x 0,30 x 5)</t>
  </si>
  <si>
    <t>A = 10,50 + 4,97 + 14,46 + 3,68 = 33,61 m²</t>
  </si>
  <si>
    <t>7.0</t>
  </si>
  <si>
    <t>7.1</t>
  </si>
  <si>
    <t>7.2</t>
  </si>
  <si>
    <t>7.3</t>
  </si>
  <si>
    <t>7.4</t>
  </si>
  <si>
    <t>7.5</t>
  </si>
  <si>
    <t>7.6</t>
  </si>
  <si>
    <t>7.7</t>
  </si>
  <si>
    <t>7.8</t>
  </si>
  <si>
    <t>8.0</t>
  </si>
  <si>
    <t>8.1</t>
  </si>
  <si>
    <t>8.2</t>
  </si>
  <si>
    <t>8.3</t>
  </si>
  <si>
    <t>8.4</t>
  </si>
  <si>
    <t>8.5</t>
  </si>
  <si>
    <t>8.6</t>
  </si>
  <si>
    <t>8.7</t>
  </si>
  <si>
    <t>ALVENARIAS COMPLEMENTARES</t>
  </si>
  <si>
    <t>V = (6,11 + 1,25 + 1,25 + 2,50 x 2 + 1,50 x 3 + 4,15 + 4,00) x 0,40 x 0,60</t>
  </si>
  <si>
    <t>V = 26,26 x 0,40 x 0,60 = 6,30 m³</t>
  </si>
  <si>
    <t>A = 6,30 x 0,30 = 1,89 m²</t>
  </si>
  <si>
    <t>A = 6,30 x 3,00 = 18,90 m²</t>
  </si>
  <si>
    <t>A = 18,90 x 2 = 37,80 m²</t>
  </si>
  <si>
    <t>9.0</t>
  </si>
  <si>
    <t>9.1</t>
  </si>
  <si>
    <t>9.2</t>
  </si>
  <si>
    <t>9.3</t>
  </si>
  <si>
    <t>9.4</t>
  </si>
  <si>
    <t>9.5</t>
  </si>
  <si>
    <t>9.6</t>
  </si>
  <si>
    <t>9.7</t>
  </si>
  <si>
    <t>3.5.1</t>
  </si>
  <si>
    <t>3.5.2</t>
  </si>
  <si>
    <t>3.5.3</t>
  </si>
  <si>
    <t>3.5.4</t>
  </si>
  <si>
    <t>3.5.5</t>
  </si>
  <si>
    <t>3.5.6</t>
  </si>
  <si>
    <t>3.5.7</t>
  </si>
  <si>
    <t>ALVENARIA DE VEDAÇÃO DE BLOCOS CERÂMICOS FURADOS NA HORIZONTAL DE 9X14X19CM (ESPESSURA 9CM) DE PAREDES COM ÁREA LÍQUIDA MENOR QUE 6M² SEM VÃOS E ARGAMASSA DE ASSENTAMENTO COM PREPARO MANUAL.  (alvenaria de 1/2 vez)</t>
  </si>
  <si>
    <t>MASSA ÚNICA, PARA RECEBIMENTO DE PINTURA, EM ARGAMASSA TRAÇO 1:2:8, PREPARO MANUAL, APLICADA MANUALMENTE EM FACES INTERNAS DE PAREDES DE AMBIENTES COM ÁREA MENOR QUE 10M2, ESPESSURA DE 10MM, COM EXECUÇÃO DE TALISCAS.</t>
  </si>
  <si>
    <t>APLICAÇÃO MANUAL DE PINTURA COM TINTA LÁTEX PVA EM PAREDES, DUAS DEMÃOS</t>
  </si>
  <si>
    <t>L = 30,00 +2,10 + 4,80 + 15,30 + 25,10 = 77,30</t>
  </si>
  <si>
    <t>5.3</t>
  </si>
  <si>
    <t>A= 3,00 x 1,50 = 4,50 m²</t>
  </si>
  <si>
    <t>REMOÇÃO DE TELHAS, DE FIBROCIMENTO, METÁLICA E CERÂMICA, DE FORMA MANUAL   SEM REAPROVEITAMENTO(ver autocad)</t>
  </si>
  <si>
    <t>DESCRIÇÃO DOS SERVIÇOS</t>
  </si>
  <si>
    <t xml:space="preserve"> </t>
  </si>
  <si>
    <t>REMOÇÃO DE TRAMA DE MADEIRA PARA COBERTURA, DE FORMA MANUAL, SEM REAPROVEITAMENTO</t>
  </si>
  <si>
    <t>97650</t>
  </si>
  <si>
    <t>FABRICAÇÃO E INSTALAÇÃO DE TESOURA INTEIRA EM MADEIRA NÃO APARELHADA, VÃO DE 8 M, PARA TELHA CERÂMICA OU DE CONCRETO, INCLUSO IÇAMENTO.</t>
  </si>
  <si>
    <t>und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</si>
</sst>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71" formatCode="_(* #,##0.00_);_(* \(#,##0.00\);_(* &quot;-&quot;??_);_(@_)"/>
    <numFmt numFmtId="180" formatCode="_(* #,##0.00_);_(* \(#,##0.00\);_(* \-??_);_(@_)"/>
  </numFmts>
  <fonts count="8">
    <font>
      <sz val="10"/>
      <name val="Arial"/>
    </font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1" fontId="3" fillId="0" borderId="1" xfId="3" applyFont="1" applyBorder="1" applyAlignment="1"/>
    <xf numFmtId="0" fontId="4" fillId="0" borderId="0" xfId="0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vertical="justify"/>
    </xf>
    <xf numFmtId="0" fontId="3" fillId="0" borderId="0" xfId="0" applyFont="1" applyBorder="1" applyAlignment="1">
      <alignment horizontal="left" vertical="justify" wrapText="1"/>
    </xf>
    <xf numFmtId="171" fontId="3" fillId="0" borderId="0" xfId="3" applyFont="1" applyBorder="1" applyAlignment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1" applyFont="1" applyAlignment="1" applyProtection="1">
      <alignment vertical="center"/>
    </xf>
    <xf numFmtId="171" fontId="6" fillId="0" borderId="0" xfId="3" applyFont="1" applyFill="1" applyBorder="1" applyAlignment="1">
      <alignment horizontal="right" vertical="center"/>
    </xf>
    <xf numFmtId="0" fontId="5" fillId="0" borderId="0" xfId="1" applyNumberFormat="1" applyFont="1" applyAlignment="1" applyProtection="1">
      <alignment vertical="center"/>
    </xf>
    <xf numFmtId="171" fontId="5" fillId="0" borderId="0" xfId="1" applyNumberFormat="1" applyFont="1" applyAlignment="1" applyProtection="1">
      <alignment vertical="center"/>
    </xf>
    <xf numFmtId="171" fontId="4" fillId="0" borderId="0" xfId="3" applyFont="1" applyBorder="1"/>
    <xf numFmtId="171" fontId="3" fillId="0" borderId="0" xfId="3" applyFont="1" applyBorder="1"/>
    <xf numFmtId="2" fontId="3" fillId="0" borderId="0" xfId="0" applyNumberFormat="1" applyFont="1" applyBorder="1"/>
    <xf numFmtId="171" fontId="3" fillId="0" borderId="0" xfId="3" applyFont="1" applyBorder="1" applyAlignment="1">
      <alignment horizontal="left" vertical="justify" wrapText="1"/>
    </xf>
    <xf numFmtId="2" fontId="4" fillId="0" borderId="0" xfId="0" applyNumberFormat="1" applyFont="1" applyBorder="1"/>
    <xf numFmtId="0" fontId="4" fillId="2" borderId="0" xfId="0" applyFont="1" applyFill="1" applyBorder="1"/>
    <xf numFmtId="2" fontId="3" fillId="0" borderId="0" xfId="0" applyNumberFormat="1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left"/>
    </xf>
    <xf numFmtId="0" fontId="5" fillId="0" borderId="0" xfId="0" applyFont="1" applyAlignment="1"/>
    <xf numFmtId="171" fontId="5" fillId="0" borderId="0" xfId="3" applyFont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/>
    <xf numFmtId="171" fontId="6" fillId="0" borderId="1" xfId="3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171" fontId="5" fillId="0" borderId="1" xfId="3" applyFont="1" applyFill="1" applyBorder="1" applyAlignment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justify"/>
    </xf>
    <xf numFmtId="0" fontId="5" fillId="0" borderId="1" xfId="0" applyFont="1" applyFill="1" applyBorder="1"/>
    <xf numFmtId="171" fontId="6" fillId="0" borderId="1" xfId="3" applyFont="1" applyFill="1" applyBorder="1" applyAlignment="1"/>
    <xf numFmtId="0" fontId="5" fillId="0" borderId="1" xfId="0" applyFont="1" applyFill="1" applyBorder="1" applyAlignment="1">
      <alignment horizontal="left" wrapText="1"/>
    </xf>
    <xf numFmtId="171" fontId="5" fillId="0" borderId="1" xfId="3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171" fontId="5" fillId="0" borderId="1" xfId="3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justify" wrapText="1"/>
    </xf>
    <xf numFmtId="0" fontId="5" fillId="0" borderId="1" xfId="0" applyFont="1" applyFill="1" applyBorder="1" applyAlignment="1">
      <alignment vertical="justify" wrapText="1"/>
    </xf>
    <xf numFmtId="0" fontId="5" fillId="0" borderId="1" xfId="0" applyFont="1" applyBorder="1" applyAlignment="1"/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justify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171" fontId="5" fillId="0" borderId="1" xfId="3" applyFont="1" applyBorder="1" applyAlignment="1">
      <alignment vertical="justify"/>
    </xf>
    <xf numFmtId="171" fontId="5" fillId="0" borderId="1" xfId="3" applyFont="1" applyBorder="1"/>
    <xf numFmtId="0" fontId="5" fillId="0" borderId="1" xfId="0" applyFont="1" applyBorder="1"/>
    <xf numFmtId="43" fontId="5" fillId="0" borderId="1" xfId="0" applyNumberFormat="1" applyFont="1" applyBorder="1" applyAlignment="1">
      <alignment horizontal="left" vertical="justify" wrapText="1"/>
    </xf>
    <xf numFmtId="171" fontId="5" fillId="0" borderId="1" xfId="3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171" fontId="5" fillId="0" borderId="1" xfId="3" applyFont="1" applyBorder="1" applyAlignment="1">
      <alignment horizontal="center"/>
    </xf>
    <xf numFmtId="0" fontId="6" fillId="0" borderId="1" xfId="0" applyFont="1" applyBorder="1" applyAlignment="1">
      <alignment horizontal="center" vertical="justify" wrapText="1"/>
    </xf>
    <xf numFmtId="0" fontId="6" fillId="0" borderId="1" xfId="0" applyFont="1" applyBorder="1" applyAlignment="1">
      <alignment horizontal="left" vertical="justify" wrapText="1"/>
    </xf>
    <xf numFmtId="171" fontId="5" fillId="0" borderId="1" xfId="3" applyFont="1" applyBorder="1" applyAlignment="1">
      <alignment horizontal="center" vertical="justify" wrapText="1"/>
    </xf>
    <xf numFmtId="171" fontId="6" fillId="0" borderId="1" xfId="3" applyFont="1" applyBorder="1"/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vertical="justify"/>
    </xf>
    <xf numFmtId="0" fontId="5" fillId="0" borderId="1" xfId="0" applyFont="1" applyBorder="1" applyAlignment="1">
      <alignment horizontal="center" vertical="center"/>
    </xf>
    <xf numFmtId="171" fontId="5" fillId="0" borderId="1" xfId="3" applyFont="1" applyBorder="1" applyAlignme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171" fontId="5" fillId="0" borderId="0" xfId="3" applyFont="1"/>
    <xf numFmtId="171" fontId="5" fillId="0" borderId="0" xfId="3" applyFont="1" applyAlignment="1">
      <alignment horizontal="right"/>
    </xf>
    <xf numFmtId="0" fontId="5" fillId="0" borderId="0" xfId="0" applyFont="1" applyAlignment="1">
      <alignment vertical="top"/>
    </xf>
    <xf numFmtId="171" fontId="6" fillId="0" borderId="0" xfId="0" applyNumberFormat="1" applyFont="1" applyAlignment="1">
      <alignment horizontal="right"/>
    </xf>
    <xf numFmtId="10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top"/>
    </xf>
    <xf numFmtId="171" fontId="5" fillId="0" borderId="1" xfId="3" applyFont="1" applyBorder="1" applyAlignment="1">
      <alignment horizontal="right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center"/>
    </xf>
    <xf numFmtId="171" fontId="6" fillId="0" borderId="1" xfId="3" applyFont="1" applyBorder="1" applyAlignment="1">
      <alignment horizontal="right"/>
    </xf>
    <xf numFmtId="0" fontId="6" fillId="0" borderId="0" xfId="0" applyFont="1"/>
    <xf numFmtId="43" fontId="6" fillId="0" borderId="0" xfId="0" applyNumberFormat="1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/>
    </xf>
    <xf numFmtId="43" fontId="5" fillId="0" borderId="0" xfId="0" applyNumberFormat="1" applyFont="1"/>
    <xf numFmtId="0" fontId="6" fillId="0" borderId="1" xfId="0" applyFont="1" applyBorder="1" applyAlignment="1"/>
    <xf numFmtId="171" fontId="5" fillId="0" borderId="1" xfId="3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171" fontId="5" fillId="0" borderId="1" xfId="3" applyFont="1" applyBorder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171" fontId="5" fillId="0" borderId="1" xfId="3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left" wrapText="1"/>
    </xf>
    <xf numFmtId="171" fontId="6" fillId="0" borderId="1" xfId="3" applyFont="1" applyBorder="1" applyAlignment="1">
      <alignment wrapText="1"/>
    </xf>
    <xf numFmtId="0" fontId="5" fillId="0" borderId="1" xfId="0" applyFont="1" applyBorder="1" applyAlignment="1">
      <alignment horizontal="left" vertical="top" wrapText="1"/>
    </xf>
    <xf numFmtId="171" fontId="5" fillId="0" borderId="0" xfId="3" applyFont="1" applyAlignment="1">
      <alignment horizontal="center"/>
    </xf>
    <xf numFmtId="0" fontId="5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vertical="center"/>
    </xf>
    <xf numFmtId="171" fontId="5" fillId="2" borderId="1" xfId="3" applyFont="1" applyFill="1" applyBorder="1"/>
    <xf numFmtId="0" fontId="5" fillId="2" borderId="1" xfId="0" applyFont="1" applyFill="1" applyBorder="1" applyAlignment="1">
      <alignment horizontal="center"/>
    </xf>
    <xf numFmtId="171" fontId="6" fillId="2" borderId="1" xfId="3" applyFont="1" applyFill="1" applyBorder="1"/>
    <xf numFmtId="0" fontId="5" fillId="2" borderId="0" xfId="0" applyFont="1" applyFill="1"/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 vertical="justify" wrapText="1"/>
    </xf>
    <xf numFmtId="0" fontId="5" fillId="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vertical="top"/>
    </xf>
    <xf numFmtId="171" fontId="6" fillId="0" borderId="1" xfId="0" applyNumberFormat="1" applyFont="1" applyBorder="1"/>
    <xf numFmtId="0" fontId="5" fillId="0" borderId="1" xfId="0" applyFont="1" applyBorder="1" applyAlignment="1">
      <alignment vertical="top"/>
    </xf>
    <xf numFmtId="0" fontId="6" fillId="0" borderId="1" xfId="0" applyFont="1" applyBorder="1" applyAlignment="1">
      <alignment horizontal="right"/>
    </xf>
    <xf numFmtId="43" fontId="6" fillId="0" borderId="1" xfId="0" applyNumberFormat="1" applyFont="1" applyBorder="1"/>
    <xf numFmtId="0" fontId="6" fillId="0" borderId="1" xfId="0" applyFont="1" applyBorder="1" applyAlignment="1">
      <alignment horizontal="center" vertical="center" wrapText="1"/>
    </xf>
    <xf numFmtId="171" fontId="6" fillId="0" borderId="1" xfId="3" applyFont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/>
      <protection locked="0"/>
    </xf>
    <xf numFmtId="171" fontId="5" fillId="0" borderId="1" xfId="3" applyFont="1" applyBorder="1" applyAlignment="1" applyProtection="1">
      <alignment vertical="center"/>
      <protection locked="0"/>
    </xf>
    <xf numFmtId="0" fontId="5" fillId="0" borderId="1" xfId="1" applyFont="1" applyBorder="1" applyAlignment="1" applyProtection="1">
      <alignment horizontal="center" vertical="center"/>
    </xf>
    <xf numFmtId="10" fontId="5" fillId="0" borderId="1" xfId="1" applyNumberFormat="1" applyFont="1" applyBorder="1" applyAlignment="1" applyProtection="1">
      <alignment horizontal="center" vertical="center"/>
    </xf>
    <xf numFmtId="49" fontId="5" fillId="0" borderId="1" xfId="1" applyNumberFormat="1" applyFont="1" applyBorder="1" applyAlignment="1" applyProtection="1">
      <alignment horizontal="center" vertical="center"/>
      <protection locked="0"/>
    </xf>
    <xf numFmtId="49" fontId="5" fillId="0" borderId="1" xfId="1" applyNumberFormat="1" applyFont="1" applyFill="1" applyBorder="1" applyAlignment="1" applyProtection="1">
      <alignment vertical="center"/>
      <protection locked="0"/>
    </xf>
    <xf numFmtId="49" fontId="5" fillId="0" borderId="1" xfId="1" applyNumberFormat="1" applyFont="1" applyBorder="1" applyAlignment="1" applyProtection="1">
      <alignment vertical="center"/>
      <protection locked="0"/>
    </xf>
    <xf numFmtId="171" fontId="5" fillId="0" borderId="1" xfId="3" applyFont="1" applyBorder="1" applyAlignment="1" applyProtection="1">
      <alignment vertical="center"/>
      <protection hidden="1"/>
    </xf>
    <xf numFmtId="171" fontId="6" fillId="0" borderId="1" xfId="3" applyFont="1" applyBorder="1" applyAlignment="1" applyProtection="1">
      <alignment vertical="center"/>
      <protection locked="0" hidden="1"/>
    </xf>
    <xf numFmtId="171" fontId="5" fillId="0" borderId="1" xfId="3" applyFont="1" applyBorder="1" applyAlignment="1" applyProtection="1">
      <alignment vertical="center"/>
    </xf>
    <xf numFmtId="171" fontId="5" fillId="0" borderId="1" xfId="3" applyFont="1" applyBorder="1" applyAlignment="1" applyProtection="1">
      <alignment horizontal="center" vertical="center"/>
    </xf>
    <xf numFmtId="10" fontId="5" fillId="0" borderId="1" xfId="2" applyNumberFormat="1" applyFont="1" applyBorder="1" applyAlignment="1" applyProtection="1">
      <alignment horizontal="center" vertical="center"/>
    </xf>
    <xf numFmtId="171" fontId="5" fillId="0" borderId="3" xfId="3" applyFont="1" applyBorder="1" applyAlignment="1">
      <alignment horizontal="right"/>
    </xf>
    <xf numFmtId="171" fontId="5" fillId="0" borderId="3" xfId="3" applyFont="1" applyBorder="1" applyAlignment="1">
      <alignment horizontal="center"/>
    </xf>
    <xf numFmtId="0" fontId="5" fillId="0" borderId="3" xfId="0" applyFont="1" applyBorder="1"/>
    <xf numFmtId="171" fontId="5" fillId="2" borderId="3" xfId="3" applyFont="1" applyFill="1" applyBorder="1" applyAlignment="1">
      <alignment horizontal="right"/>
    </xf>
    <xf numFmtId="171" fontId="5" fillId="0" borderId="3" xfId="3" applyFont="1" applyBorder="1" applyAlignment="1">
      <alignment horizontal="right" wrapText="1"/>
    </xf>
    <xf numFmtId="180" fontId="5" fillId="0" borderId="1" xfId="3" applyNumberFormat="1" applyFont="1" applyFill="1" applyBorder="1" applyAlignment="1" applyProtection="1"/>
    <xf numFmtId="0" fontId="5" fillId="2" borderId="1" xfId="0" applyFont="1" applyFill="1" applyBorder="1" applyAlignment="1">
      <alignment vertical="center" wrapText="1"/>
    </xf>
    <xf numFmtId="171" fontId="5" fillId="2" borderId="1" xfId="3" applyFont="1" applyFill="1" applyBorder="1" applyAlignment="1">
      <alignment wrapText="1"/>
    </xf>
    <xf numFmtId="4" fontId="5" fillId="2" borderId="0" xfId="0" applyNumberFormat="1" applyFont="1" applyFill="1"/>
    <xf numFmtId="180" fontId="5" fillId="2" borderId="1" xfId="3" applyNumberFormat="1" applyFont="1" applyFill="1" applyBorder="1" applyAlignment="1" applyProtection="1"/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" xfId="1" applyFont="1" applyBorder="1" applyAlignment="1" applyProtection="1">
      <alignment horizontal="center" vertical="center"/>
    </xf>
    <xf numFmtId="171" fontId="6" fillId="0" borderId="1" xfId="3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_Cronograma Lab Controle de Qualidade LTF" xfId="1"/>
    <cellStyle name="Porcentagem" xfId="2" builtinId="5"/>
    <cellStyle name="Separador de milhares" xfId="3" builtinId="3"/>
  </cellStyles>
  <dxfs count="2">
    <dxf>
      <font>
        <condense val="0"/>
        <extend val="0"/>
        <color indexed="10"/>
      </font>
    </dxf>
    <dxf>
      <fill>
        <patternFill>
          <bgColor indexed="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/AppData/Local/Temp/ESCOLA%20IPIOCA_%20ATUALIZ%20%2020_04_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m calc"/>
      <sheetName val="planilha"/>
      <sheetName val="cronog"/>
    </sheetNames>
    <sheetDataSet>
      <sheetData sheetId="0" refreshError="1"/>
      <sheetData sheetId="1" refreshError="1">
        <row r="26">
          <cell r="B26" t="str">
            <v>CHAPISCO TRAÇO 1:3 (CIMENTO E AREIA), ESPESSURA 0,5CM, PREPARO MANUAL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4"/>
  <sheetViews>
    <sheetView workbookViewId="0">
      <selection activeCell="B31" sqref="B31"/>
    </sheetView>
  </sheetViews>
  <sheetFormatPr defaultColWidth="8.85546875" defaultRowHeight="12"/>
  <cols>
    <col min="1" max="1" width="6.7109375" style="2" customWidth="1"/>
    <col min="2" max="2" width="58.85546875" style="1" customWidth="1"/>
    <col min="3" max="3" width="10.42578125" style="10" customWidth="1"/>
    <col min="4" max="4" width="6.7109375" style="11" customWidth="1"/>
    <col min="5" max="16384" width="8.85546875" style="1"/>
  </cols>
  <sheetData>
    <row r="1" spans="1:11">
      <c r="A1" s="30" t="s">
        <v>0</v>
      </c>
      <c r="B1" s="30"/>
      <c r="C1" s="30"/>
      <c r="D1" s="30"/>
    </row>
    <row r="2" spans="1:11">
      <c r="A2" s="30" t="s">
        <v>47</v>
      </c>
      <c r="B2" s="30"/>
      <c r="C2" s="30"/>
      <c r="D2" s="30"/>
    </row>
    <row r="3" spans="1:11">
      <c r="A3" s="31" t="s">
        <v>55</v>
      </c>
      <c r="B3" s="31"/>
      <c r="C3" s="32"/>
      <c r="D3" s="31"/>
    </row>
    <row r="4" spans="1:11">
      <c r="A4" s="146"/>
      <c r="B4" s="146"/>
      <c r="C4" s="146"/>
      <c r="D4" s="31"/>
    </row>
    <row r="5" spans="1:11">
      <c r="A5" s="145" t="s">
        <v>36</v>
      </c>
      <c r="B5" s="145"/>
      <c r="C5" s="145"/>
      <c r="D5" s="145"/>
      <c r="E5" s="3"/>
    </row>
    <row r="6" spans="1:11">
      <c r="A6" s="147"/>
      <c r="B6" s="147"/>
      <c r="C6" s="147"/>
      <c r="D6" s="147"/>
    </row>
    <row r="7" spans="1:11" s="5" customFormat="1">
      <c r="A7" s="33" t="s">
        <v>28</v>
      </c>
      <c r="B7" s="34" t="s">
        <v>18</v>
      </c>
      <c r="C7" s="35" t="s">
        <v>3</v>
      </c>
      <c r="D7" s="36" t="s">
        <v>4</v>
      </c>
      <c r="I7" s="23"/>
      <c r="K7" s="19"/>
    </row>
    <row r="8" spans="1:11" s="5" customFormat="1" ht="7.9" customHeight="1">
      <c r="A8" s="33"/>
      <c r="B8" s="34"/>
      <c r="C8" s="35"/>
      <c r="D8" s="36"/>
      <c r="I8" s="23"/>
      <c r="K8" s="19"/>
    </row>
    <row r="9" spans="1:11">
      <c r="A9" s="33" t="s">
        <v>1</v>
      </c>
      <c r="B9" s="37" t="s">
        <v>2</v>
      </c>
      <c r="C9" s="38"/>
      <c r="D9" s="39"/>
      <c r="H9" s="21"/>
      <c r="I9" s="21"/>
      <c r="J9" s="21"/>
      <c r="K9" s="20"/>
    </row>
    <row r="10" spans="1:11">
      <c r="A10" s="40" t="s">
        <v>5</v>
      </c>
      <c r="B10" s="6" t="s">
        <v>90</v>
      </c>
      <c r="C10" s="38">
        <v>4.5</v>
      </c>
      <c r="D10" s="39" t="s">
        <v>6</v>
      </c>
      <c r="H10" s="21"/>
      <c r="I10" s="21"/>
      <c r="J10" s="21"/>
      <c r="K10" s="20"/>
    </row>
    <row r="11" spans="1:11">
      <c r="A11" s="33"/>
      <c r="B11" s="41" t="s">
        <v>206</v>
      </c>
      <c r="C11" s="38"/>
      <c r="D11" s="39"/>
      <c r="H11" s="21"/>
      <c r="I11" s="21"/>
      <c r="J11" s="21"/>
      <c r="K11" s="20"/>
    </row>
    <row r="12" spans="1:11" ht="24">
      <c r="A12" s="40" t="s">
        <v>7</v>
      </c>
      <c r="B12" s="27" t="s">
        <v>207</v>
      </c>
      <c r="C12" s="4">
        <v>659.4</v>
      </c>
      <c r="D12" s="39" t="s">
        <v>6</v>
      </c>
      <c r="H12" s="21"/>
      <c r="I12" s="21"/>
      <c r="J12" s="21"/>
      <c r="K12" s="20"/>
    </row>
    <row r="13" spans="1:11" ht="24" customHeight="1">
      <c r="A13" s="40" t="s">
        <v>48</v>
      </c>
      <c r="B13" s="8" t="s">
        <v>210</v>
      </c>
      <c r="C13" s="4">
        <f>C12</f>
        <v>659.4</v>
      </c>
      <c r="D13" s="39" t="s">
        <v>6</v>
      </c>
      <c r="H13" s="21"/>
      <c r="I13" s="21"/>
      <c r="J13" s="21"/>
      <c r="K13" s="20"/>
    </row>
    <row r="14" spans="1:11" ht="24">
      <c r="A14" s="40" t="s">
        <v>25</v>
      </c>
      <c r="B14" s="8" t="s">
        <v>91</v>
      </c>
      <c r="C14" s="38">
        <v>396.13</v>
      </c>
      <c r="D14" s="39" t="s">
        <v>6</v>
      </c>
      <c r="H14" s="21"/>
      <c r="I14" s="21"/>
      <c r="J14" s="21"/>
      <c r="K14" s="20"/>
    </row>
    <row r="15" spans="1:11">
      <c r="A15" s="40"/>
      <c r="B15" s="43"/>
      <c r="C15" s="38"/>
      <c r="D15" s="39"/>
      <c r="H15" s="21"/>
      <c r="I15" s="21"/>
      <c r="J15" s="21"/>
    </row>
    <row r="16" spans="1:11" s="5" customFormat="1" ht="13.5" customHeight="1">
      <c r="A16" s="33" t="s">
        <v>8</v>
      </c>
      <c r="B16" s="37" t="s">
        <v>57</v>
      </c>
      <c r="C16" s="44"/>
      <c r="D16" s="36"/>
      <c r="H16" s="23"/>
      <c r="I16" s="23"/>
      <c r="J16" s="23"/>
    </row>
    <row r="17" spans="1:11" ht="13.5" customHeight="1">
      <c r="A17" s="40" t="s">
        <v>9</v>
      </c>
      <c r="B17" s="45" t="s">
        <v>73</v>
      </c>
      <c r="C17" s="46"/>
      <c r="D17" s="47"/>
      <c r="E17" s="7"/>
      <c r="F17" s="7"/>
      <c r="G17" s="7"/>
      <c r="H17" s="25"/>
      <c r="I17" s="21"/>
      <c r="J17" s="21"/>
    </row>
    <row r="18" spans="1:11">
      <c r="A18" s="40"/>
      <c r="B18" s="43" t="s">
        <v>58</v>
      </c>
      <c r="C18" s="38"/>
      <c r="D18" s="39"/>
    </row>
    <row r="19" spans="1:11">
      <c r="A19" s="40"/>
      <c r="B19" s="43" t="s">
        <v>59</v>
      </c>
      <c r="C19" s="38">
        <v>8.25</v>
      </c>
      <c r="D19" s="39" t="s">
        <v>10</v>
      </c>
    </row>
    <row r="20" spans="1:11" ht="12.75" customHeight="1">
      <c r="A20" s="40" t="s">
        <v>37</v>
      </c>
      <c r="B20" s="45" t="s">
        <v>11</v>
      </c>
      <c r="C20" s="48"/>
      <c r="D20" s="47"/>
      <c r="E20" s="7"/>
      <c r="F20" s="7"/>
      <c r="G20" s="7"/>
      <c r="H20" s="7"/>
      <c r="K20" s="20"/>
    </row>
    <row r="21" spans="1:11">
      <c r="A21" s="40"/>
      <c r="B21" s="43" t="s">
        <v>58</v>
      </c>
      <c r="C21" s="38"/>
      <c r="D21" s="39"/>
    </row>
    <row r="22" spans="1:11">
      <c r="A22" s="40"/>
      <c r="B22" s="43" t="s">
        <v>59</v>
      </c>
      <c r="C22" s="38">
        <v>8.25</v>
      </c>
      <c r="D22" s="39" t="s">
        <v>10</v>
      </c>
    </row>
    <row r="23" spans="1:11" ht="45.6" customHeight="1">
      <c r="A23" s="40" t="s">
        <v>50</v>
      </c>
      <c r="B23" s="45" t="s">
        <v>74</v>
      </c>
      <c r="C23" s="46"/>
      <c r="D23" s="47"/>
      <c r="E23" s="7"/>
      <c r="F23" s="7"/>
      <c r="G23" s="7"/>
      <c r="H23" s="25"/>
      <c r="I23" s="21"/>
      <c r="J23" s="21"/>
    </row>
    <row r="24" spans="1:11">
      <c r="A24" s="40"/>
      <c r="B24" s="43" t="s">
        <v>80</v>
      </c>
      <c r="C24" s="38"/>
      <c r="D24" s="39"/>
      <c r="F24" s="20"/>
      <c r="G24" s="20"/>
      <c r="H24" s="20"/>
      <c r="I24" s="20"/>
    </row>
    <row r="25" spans="1:11">
      <c r="A25" s="40"/>
      <c r="B25" s="43" t="s">
        <v>81</v>
      </c>
      <c r="C25" s="38">
        <v>18.05</v>
      </c>
      <c r="D25" s="39" t="s">
        <v>6</v>
      </c>
      <c r="F25" s="20"/>
      <c r="G25" s="20"/>
      <c r="H25" s="20"/>
      <c r="I25" s="20"/>
    </row>
    <row r="26" spans="1:11">
      <c r="A26" s="40" t="s">
        <v>52</v>
      </c>
      <c r="B26" s="43" t="s">
        <v>75</v>
      </c>
      <c r="C26" s="38"/>
      <c r="D26" s="39"/>
      <c r="F26" s="20"/>
      <c r="G26" s="20"/>
      <c r="H26" s="20"/>
      <c r="I26" s="20"/>
    </row>
    <row r="27" spans="1:11">
      <c r="A27" s="40"/>
      <c r="B27" s="43" t="s">
        <v>60</v>
      </c>
      <c r="C27" s="38"/>
      <c r="D27" s="39"/>
      <c r="F27" s="20"/>
      <c r="G27" s="20"/>
      <c r="H27" s="20"/>
      <c r="I27" s="20"/>
    </row>
    <row r="28" spans="1:11">
      <c r="A28" s="40"/>
      <c r="B28" s="43" t="s">
        <v>61</v>
      </c>
      <c r="C28" s="38">
        <v>71.86</v>
      </c>
      <c r="D28" s="39" t="s">
        <v>10</v>
      </c>
      <c r="F28" s="20"/>
      <c r="G28" s="20"/>
      <c r="H28" s="20"/>
      <c r="I28" s="20"/>
    </row>
    <row r="29" spans="1:11" ht="22.5">
      <c r="A29" s="40" t="s">
        <v>64</v>
      </c>
      <c r="B29" s="42" t="s">
        <v>86</v>
      </c>
      <c r="C29" s="38"/>
      <c r="D29" s="39"/>
      <c r="F29" s="20"/>
      <c r="G29" s="20"/>
      <c r="H29" s="20"/>
      <c r="I29" s="20"/>
    </row>
    <row r="30" spans="1:11">
      <c r="A30" s="40"/>
      <c r="B30" s="43" t="s">
        <v>62</v>
      </c>
      <c r="C30" s="38">
        <v>205.32</v>
      </c>
      <c r="D30" s="39" t="s">
        <v>6</v>
      </c>
      <c r="F30" s="20"/>
      <c r="G30" s="20"/>
      <c r="H30" s="20"/>
      <c r="I30" s="20"/>
    </row>
    <row r="31" spans="1:11" ht="20.45" customHeight="1">
      <c r="A31" s="40" t="s">
        <v>65</v>
      </c>
      <c r="B31" s="49" t="s">
        <v>83</v>
      </c>
      <c r="C31" s="38"/>
      <c r="D31" s="39"/>
      <c r="F31" s="20"/>
      <c r="G31" s="20"/>
      <c r="H31" s="20"/>
      <c r="I31" s="20"/>
    </row>
    <row r="32" spans="1:11">
      <c r="A32" s="40"/>
      <c r="B32" s="43" t="s">
        <v>62</v>
      </c>
      <c r="C32" s="38">
        <v>205.32</v>
      </c>
      <c r="D32" s="39" t="s">
        <v>6</v>
      </c>
      <c r="F32" s="20"/>
      <c r="G32" s="20"/>
      <c r="H32" s="20"/>
      <c r="I32" s="20"/>
    </row>
    <row r="33" spans="1:9" ht="22.5">
      <c r="A33" s="40" t="s">
        <v>66</v>
      </c>
      <c r="B33" s="50" t="s">
        <v>49</v>
      </c>
      <c r="C33" s="38"/>
      <c r="D33" s="39"/>
      <c r="F33" s="20"/>
      <c r="G33" s="20"/>
      <c r="H33" s="20"/>
      <c r="I33" s="20"/>
    </row>
    <row r="34" spans="1:9">
      <c r="A34" s="40"/>
      <c r="B34" s="43" t="s">
        <v>62</v>
      </c>
      <c r="C34" s="38">
        <v>205.32</v>
      </c>
      <c r="D34" s="39" t="s">
        <v>6</v>
      </c>
      <c r="F34" s="20"/>
      <c r="G34" s="20"/>
      <c r="H34" s="20"/>
      <c r="I34" s="20"/>
    </row>
    <row r="35" spans="1:9">
      <c r="A35" s="40"/>
      <c r="B35" s="43"/>
      <c r="C35" s="38"/>
      <c r="D35" s="39"/>
      <c r="F35" s="20"/>
      <c r="G35" s="20"/>
      <c r="H35" s="20"/>
      <c r="I35" s="20"/>
    </row>
    <row r="36" spans="1:9" s="5" customFormat="1">
      <c r="A36" s="33" t="s">
        <v>38</v>
      </c>
      <c r="B36" s="34" t="s">
        <v>85</v>
      </c>
      <c r="C36" s="44"/>
      <c r="D36" s="36"/>
      <c r="F36" s="19"/>
      <c r="G36" s="19"/>
      <c r="H36" s="19"/>
      <c r="I36" s="19"/>
    </row>
    <row r="37" spans="1:9" ht="13.5" customHeight="1">
      <c r="A37" s="40" t="s">
        <v>39</v>
      </c>
      <c r="B37" s="45" t="s">
        <v>73</v>
      </c>
      <c r="C37" s="38"/>
      <c r="D37" s="39"/>
      <c r="F37" s="20"/>
      <c r="G37" s="20"/>
      <c r="H37" s="20"/>
      <c r="I37" s="20"/>
    </row>
    <row r="38" spans="1:9">
      <c r="A38" s="40"/>
      <c r="B38" s="43" t="s">
        <v>63</v>
      </c>
      <c r="C38" s="38">
        <v>1.73</v>
      </c>
      <c r="D38" s="39" t="s">
        <v>10</v>
      </c>
      <c r="F38" s="20"/>
      <c r="G38" s="20"/>
      <c r="H38" s="20"/>
      <c r="I38" s="20"/>
    </row>
    <row r="39" spans="1:9" ht="22.5">
      <c r="A39" s="40" t="s">
        <v>40</v>
      </c>
      <c r="B39" s="42" t="s">
        <v>71</v>
      </c>
      <c r="C39" s="38"/>
      <c r="D39" s="39"/>
      <c r="F39" s="20"/>
      <c r="G39" s="20"/>
      <c r="H39" s="20"/>
      <c r="I39" s="20"/>
    </row>
    <row r="40" spans="1:9">
      <c r="A40" s="40"/>
      <c r="B40" s="43" t="s">
        <v>63</v>
      </c>
      <c r="C40" s="38">
        <v>1.73</v>
      </c>
      <c r="D40" s="39" t="s">
        <v>10</v>
      </c>
      <c r="F40" s="20"/>
      <c r="G40" s="20"/>
      <c r="H40" s="20"/>
      <c r="I40" s="20"/>
    </row>
    <row r="41" spans="1:9" ht="22.5">
      <c r="A41" s="40" t="s">
        <v>68</v>
      </c>
      <c r="B41" s="42" t="s">
        <v>72</v>
      </c>
      <c r="C41" s="38"/>
      <c r="D41" s="39"/>
      <c r="F41" s="20"/>
      <c r="G41" s="20"/>
      <c r="H41" s="20"/>
      <c r="I41" s="20"/>
    </row>
    <row r="42" spans="1:9">
      <c r="A42" s="40"/>
      <c r="B42" s="43" t="s">
        <v>67</v>
      </c>
      <c r="C42" s="38">
        <v>0.64</v>
      </c>
      <c r="D42" s="39" t="s">
        <v>10</v>
      </c>
      <c r="F42" s="20"/>
      <c r="G42" s="20"/>
      <c r="H42" s="20"/>
      <c r="I42" s="20"/>
    </row>
    <row r="43" spans="1:9">
      <c r="A43" s="40"/>
      <c r="B43" s="43"/>
      <c r="C43" s="38"/>
      <c r="D43" s="39"/>
      <c r="F43" s="20"/>
      <c r="G43" s="20"/>
      <c r="H43" s="20"/>
      <c r="I43" s="20"/>
    </row>
    <row r="44" spans="1:9" s="5" customFormat="1">
      <c r="A44" s="33" t="s">
        <v>41</v>
      </c>
      <c r="B44" s="34" t="s">
        <v>13</v>
      </c>
      <c r="C44" s="44"/>
      <c r="D44" s="36"/>
      <c r="F44" s="19"/>
      <c r="G44" s="19"/>
      <c r="H44" s="19"/>
      <c r="I44" s="19"/>
    </row>
    <row r="45" spans="1:9" s="5" customFormat="1" ht="13.9" customHeight="1">
      <c r="A45" s="39" t="s">
        <v>42</v>
      </c>
      <c r="B45" s="51" t="str">
        <f>[1]planilha!$B$26</f>
        <v>CHAPISCO TRAÇO 1:3 (CIMENTO E AREIA), ESPESSURA 0,5CM, PREPARO MANUAL</v>
      </c>
      <c r="C45" s="38">
        <f>C46</f>
        <v>23.04</v>
      </c>
      <c r="D45" s="39" t="s">
        <v>6</v>
      </c>
      <c r="F45" s="19"/>
      <c r="G45" s="19"/>
      <c r="H45" s="19"/>
      <c r="I45" s="19"/>
    </row>
    <row r="46" spans="1:9" ht="45">
      <c r="A46" s="52" t="s">
        <v>43</v>
      </c>
      <c r="B46" s="45" t="s">
        <v>82</v>
      </c>
      <c r="C46" s="38">
        <v>23.04</v>
      </c>
      <c r="D46" s="39" t="s">
        <v>6</v>
      </c>
      <c r="F46" s="20"/>
      <c r="G46" s="20"/>
      <c r="H46" s="20"/>
      <c r="I46" s="20"/>
    </row>
    <row r="47" spans="1:9">
      <c r="A47" s="52"/>
      <c r="B47" s="43" t="s">
        <v>69</v>
      </c>
      <c r="C47" s="38"/>
      <c r="D47" s="39"/>
      <c r="F47" s="20"/>
      <c r="G47" s="20"/>
      <c r="H47" s="20"/>
      <c r="I47" s="20"/>
    </row>
    <row r="48" spans="1:9">
      <c r="A48" s="52"/>
      <c r="B48" s="43" t="s">
        <v>97</v>
      </c>
      <c r="C48" s="38"/>
      <c r="D48" s="39"/>
      <c r="F48" s="20"/>
      <c r="G48" s="20"/>
      <c r="H48" s="20"/>
      <c r="I48" s="20"/>
    </row>
    <row r="49" spans="1:15" ht="33.75">
      <c r="A49" s="52" t="s">
        <v>98</v>
      </c>
      <c r="B49" s="42" t="s">
        <v>70</v>
      </c>
      <c r="C49" s="38">
        <v>14.4</v>
      </c>
      <c r="D49" s="39" t="s">
        <v>6</v>
      </c>
      <c r="F49" s="20"/>
      <c r="G49" s="20"/>
      <c r="H49" s="20"/>
      <c r="I49" s="20"/>
    </row>
    <row r="50" spans="1:15">
      <c r="A50" s="40"/>
      <c r="B50" s="43" t="s">
        <v>99</v>
      </c>
      <c r="C50" s="38"/>
      <c r="D50" s="39"/>
      <c r="F50" s="20"/>
      <c r="G50" s="20"/>
      <c r="H50" s="20"/>
      <c r="I50" s="20"/>
    </row>
    <row r="51" spans="1:15">
      <c r="A51" s="40"/>
      <c r="B51" s="43"/>
      <c r="C51" s="38"/>
      <c r="D51" s="39"/>
      <c r="F51" s="20"/>
      <c r="G51" s="20"/>
      <c r="H51" s="20"/>
      <c r="I51" s="20"/>
    </row>
    <row r="52" spans="1:15" s="5" customFormat="1">
      <c r="A52" s="33" t="s">
        <v>44</v>
      </c>
      <c r="B52" s="37" t="s">
        <v>12</v>
      </c>
      <c r="C52" s="44"/>
      <c r="D52" s="36"/>
      <c r="F52" s="24"/>
      <c r="G52" s="24"/>
      <c r="H52" s="24"/>
      <c r="I52" s="24"/>
    </row>
    <row r="53" spans="1:15" ht="24.75" customHeight="1">
      <c r="A53" s="40" t="s">
        <v>45</v>
      </c>
      <c r="B53" s="49" t="s">
        <v>83</v>
      </c>
      <c r="C53" s="38"/>
      <c r="D53" s="39"/>
      <c r="G53" s="20"/>
      <c r="H53" s="20"/>
      <c r="I53" s="20"/>
      <c r="J53" s="20"/>
      <c r="K53" s="20"/>
      <c r="L53" s="20"/>
    </row>
    <row r="54" spans="1:15" ht="22.5">
      <c r="A54" s="40"/>
      <c r="B54" s="42" t="s">
        <v>56</v>
      </c>
      <c r="C54" s="38">
        <v>443.5</v>
      </c>
      <c r="D54" s="39" t="s">
        <v>6</v>
      </c>
      <c r="G54" s="21"/>
      <c r="H54" s="21"/>
      <c r="I54" s="21"/>
      <c r="J54" s="21"/>
    </row>
    <row r="55" spans="1:15" ht="22.5">
      <c r="A55" s="40" t="s">
        <v>51</v>
      </c>
      <c r="B55" s="50" t="s">
        <v>49</v>
      </c>
      <c r="C55" s="46"/>
      <c r="D55" s="53"/>
      <c r="E55" s="9"/>
      <c r="F55" s="9"/>
      <c r="G55" s="22"/>
      <c r="H55" s="22"/>
      <c r="I55" s="20"/>
      <c r="J55" s="20"/>
      <c r="K55" s="20"/>
      <c r="L55" s="20"/>
    </row>
    <row r="56" spans="1:15" ht="22.5">
      <c r="A56" s="40"/>
      <c r="B56" s="42" t="s">
        <v>56</v>
      </c>
      <c r="C56" s="38">
        <v>443.5</v>
      </c>
      <c r="D56" s="39" t="s">
        <v>6</v>
      </c>
      <c r="G56" s="21"/>
      <c r="H56" s="21"/>
      <c r="I56" s="21"/>
      <c r="J56" s="21"/>
    </row>
    <row r="57" spans="1:15">
      <c r="A57" s="40" t="s">
        <v>205</v>
      </c>
      <c r="B57" s="42" t="s">
        <v>124</v>
      </c>
      <c r="C57" s="38"/>
      <c r="D57" s="39"/>
      <c r="G57" s="21"/>
      <c r="H57" s="21"/>
      <c r="I57" s="21"/>
      <c r="J57" s="21"/>
    </row>
    <row r="58" spans="1:15">
      <c r="A58" s="54"/>
      <c r="B58" s="42" t="s">
        <v>204</v>
      </c>
      <c r="C58" s="38">
        <v>77.3</v>
      </c>
      <c r="D58" s="39" t="s">
        <v>116</v>
      </c>
      <c r="G58" s="21"/>
      <c r="H58" s="21"/>
      <c r="I58" s="21"/>
      <c r="J58" s="21"/>
    </row>
    <row r="59" spans="1:15">
      <c r="A59" s="54"/>
      <c r="B59" s="49"/>
      <c r="C59" s="38"/>
      <c r="D59" s="39"/>
      <c r="G59" s="20"/>
      <c r="H59" s="20"/>
      <c r="I59" s="20"/>
      <c r="J59" s="20"/>
      <c r="K59" s="20"/>
      <c r="L59" s="20"/>
    </row>
    <row r="60" spans="1:15" s="5" customFormat="1">
      <c r="A60" s="33" t="s">
        <v>46</v>
      </c>
      <c r="B60" s="34" t="s">
        <v>14</v>
      </c>
      <c r="C60" s="44"/>
      <c r="D60" s="36"/>
      <c r="F60" s="19"/>
      <c r="G60" s="19"/>
      <c r="H60" s="19"/>
      <c r="I60" s="19"/>
      <c r="J60" s="19"/>
      <c r="K60" s="19"/>
      <c r="L60" s="19"/>
      <c r="M60" s="19"/>
      <c r="N60" s="19"/>
      <c r="O60" s="19"/>
    </row>
    <row r="61" spans="1:15" ht="22.5">
      <c r="A61" s="40" t="s">
        <v>53</v>
      </c>
      <c r="B61" s="55" t="s">
        <v>84</v>
      </c>
      <c r="C61" s="48"/>
      <c r="D61" s="47"/>
      <c r="E61" s="9"/>
      <c r="F61" s="22"/>
      <c r="G61" s="22"/>
      <c r="H61" s="22"/>
      <c r="I61" s="20"/>
      <c r="J61" s="20"/>
      <c r="K61" s="20"/>
      <c r="L61" s="20"/>
      <c r="M61" s="20"/>
      <c r="N61" s="20"/>
      <c r="O61" s="20"/>
    </row>
    <row r="62" spans="1:15" ht="22.5">
      <c r="A62" s="40"/>
      <c r="B62" s="56" t="s">
        <v>77</v>
      </c>
      <c r="C62" s="57"/>
      <c r="D62" s="57"/>
      <c r="E62" s="20"/>
      <c r="F62" s="20"/>
      <c r="G62" s="20"/>
      <c r="H62" s="20"/>
      <c r="I62" s="20"/>
      <c r="J62" s="20"/>
      <c r="K62" s="20"/>
    </row>
    <row r="63" spans="1:15">
      <c r="A63" s="58"/>
      <c r="B63" s="56" t="s">
        <v>78</v>
      </c>
      <c r="C63" s="57"/>
      <c r="D63" s="57"/>
      <c r="E63" s="20"/>
      <c r="F63" s="20"/>
      <c r="G63" s="20"/>
      <c r="H63" s="20"/>
      <c r="I63" s="20"/>
      <c r="J63" s="20"/>
      <c r="K63" s="20"/>
    </row>
    <row r="64" spans="1:15">
      <c r="A64" s="58"/>
      <c r="B64" s="59" t="s">
        <v>76</v>
      </c>
      <c r="C64" s="60"/>
      <c r="D64" s="60"/>
      <c r="E64" s="20"/>
      <c r="F64" s="20"/>
      <c r="G64" s="20"/>
      <c r="H64" s="20"/>
      <c r="I64" s="20"/>
      <c r="J64" s="20"/>
      <c r="K64" s="20"/>
    </row>
    <row r="65" spans="1:11">
      <c r="A65" s="61"/>
      <c r="B65" s="58" t="s">
        <v>79</v>
      </c>
      <c r="C65" s="57">
        <v>1693.6</v>
      </c>
      <c r="D65" s="62" t="s">
        <v>6</v>
      </c>
      <c r="E65" s="20"/>
      <c r="F65" s="20"/>
      <c r="G65" s="20"/>
      <c r="H65" s="20"/>
      <c r="I65" s="20"/>
      <c r="J65" s="20"/>
      <c r="K65" s="20"/>
    </row>
    <row r="66" spans="1:11">
      <c r="A66" s="58"/>
      <c r="B66" s="58"/>
      <c r="C66" s="57"/>
      <c r="D66" s="57"/>
      <c r="E66" s="20"/>
      <c r="F66" s="20"/>
      <c r="G66" s="20"/>
      <c r="H66" s="20"/>
      <c r="I66" s="20"/>
      <c r="J66" s="20"/>
      <c r="K66" s="20"/>
    </row>
    <row r="67" spans="1:11">
      <c r="A67" s="63" t="s">
        <v>163</v>
      </c>
      <c r="B67" s="64" t="s">
        <v>125</v>
      </c>
      <c r="C67" s="60"/>
      <c r="D67" s="65"/>
      <c r="E67" s="20"/>
      <c r="F67" s="20"/>
      <c r="G67" s="20"/>
      <c r="H67" s="20"/>
      <c r="I67" s="20"/>
      <c r="J67" s="20"/>
      <c r="K67" s="20"/>
    </row>
    <row r="68" spans="1:11" s="5" customFormat="1">
      <c r="A68" s="28" t="s">
        <v>164</v>
      </c>
      <c r="B68" s="58" t="s">
        <v>144</v>
      </c>
      <c r="C68" s="66"/>
      <c r="D68" s="67"/>
    </row>
    <row r="69" spans="1:11">
      <c r="A69" s="28"/>
      <c r="B69" s="58" t="s">
        <v>145</v>
      </c>
      <c r="C69" s="57"/>
      <c r="D69" s="28"/>
    </row>
    <row r="70" spans="1:11" ht="15" customHeight="1">
      <c r="A70" s="28" t="s">
        <v>165</v>
      </c>
      <c r="B70" s="45" t="s">
        <v>73</v>
      </c>
      <c r="C70" s="57"/>
      <c r="D70" s="28"/>
    </row>
    <row r="71" spans="1:11" ht="22.5">
      <c r="A71" s="28"/>
      <c r="B71" s="68" t="s">
        <v>146</v>
      </c>
      <c r="C71" s="57"/>
      <c r="D71" s="28"/>
    </row>
    <row r="72" spans="1:11">
      <c r="A72" s="28"/>
      <c r="B72" s="58" t="s">
        <v>147</v>
      </c>
      <c r="C72" s="57">
        <v>7.92</v>
      </c>
      <c r="D72" s="28" t="s">
        <v>10</v>
      </c>
    </row>
    <row r="73" spans="1:11">
      <c r="A73" s="28" t="s">
        <v>166</v>
      </c>
      <c r="B73" s="58" t="s">
        <v>11</v>
      </c>
      <c r="C73" s="57"/>
      <c r="D73" s="28"/>
    </row>
    <row r="74" spans="1:11">
      <c r="A74" s="28"/>
      <c r="B74" s="58" t="s">
        <v>147</v>
      </c>
      <c r="C74" s="57">
        <v>7.92</v>
      </c>
      <c r="D74" s="28" t="s">
        <v>10</v>
      </c>
    </row>
    <row r="75" spans="1:11" ht="45">
      <c r="A75" s="28" t="s">
        <v>167</v>
      </c>
      <c r="B75" s="45" t="s">
        <v>74</v>
      </c>
      <c r="C75" s="57"/>
      <c r="D75" s="28"/>
    </row>
    <row r="76" spans="1:11">
      <c r="A76" s="28"/>
      <c r="B76" s="58" t="s">
        <v>148</v>
      </c>
      <c r="C76" s="57"/>
      <c r="D76" s="28"/>
    </row>
    <row r="77" spans="1:11">
      <c r="A77" s="28"/>
      <c r="B77" s="58" t="s">
        <v>149</v>
      </c>
      <c r="C77" s="57">
        <v>19.2</v>
      </c>
      <c r="D77" s="28" t="s">
        <v>6</v>
      </c>
    </row>
    <row r="78" spans="1:11">
      <c r="A78" s="28" t="s">
        <v>168</v>
      </c>
      <c r="B78" s="51" t="str">
        <f>[1]planilha!$B$26</f>
        <v>CHAPISCO TRAÇO 1:3 (CIMENTO E AREIA), ESPESSURA 0,5CM, PREPARO MANUAL</v>
      </c>
      <c r="C78" s="57"/>
      <c r="D78" s="28"/>
    </row>
    <row r="79" spans="1:11">
      <c r="A79" s="28"/>
      <c r="B79" s="58" t="s">
        <v>150</v>
      </c>
      <c r="C79" s="57">
        <v>38.4</v>
      </c>
      <c r="D79" s="28" t="s">
        <v>6</v>
      </c>
    </row>
    <row r="80" spans="1:11" ht="45">
      <c r="A80" s="28" t="s">
        <v>169</v>
      </c>
      <c r="B80" s="68" t="s">
        <v>202</v>
      </c>
      <c r="C80" s="57"/>
      <c r="D80" s="28"/>
    </row>
    <row r="81" spans="1:4">
      <c r="A81" s="28"/>
      <c r="B81" s="58" t="s">
        <v>151</v>
      </c>
      <c r="C81" s="57"/>
      <c r="D81" s="28"/>
    </row>
    <row r="82" spans="1:4">
      <c r="A82" s="28"/>
      <c r="B82" s="58" t="s">
        <v>152</v>
      </c>
      <c r="C82" s="57">
        <v>8.6999999999999993</v>
      </c>
      <c r="D82" s="28" t="s">
        <v>6</v>
      </c>
    </row>
    <row r="83" spans="1:4" ht="22.5">
      <c r="A83" s="28" t="s">
        <v>170</v>
      </c>
      <c r="B83" s="42" t="s">
        <v>86</v>
      </c>
      <c r="C83" s="57"/>
      <c r="D83" s="28"/>
    </row>
    <row r="84" spans="1:4">
      <c r="A84" s="28"/>
      <c r="B84" s="58" t="s">
        <v>153</v>
      </c>
      <c r="C84" s="57"/>
      <c r="D84" s="28"/>
    </row>
    <row r="85" spans="1:4">
      <c r="A85" s="69"/>
      <c r="B85" s="58" t="s">
        <v>154</v>
      </c>
      <c r="C85" s="70">
        <v>30.98</v>
      </c>
      <c r="D85" s="28" t="s">
        <v>6</v>
      </c>
    </row>
    <row r="86" spans="1:4" ht="22.5">
      <c r="A86" s="69" t="s">
        <v>171</v>
      </c>
      <c r="B86" s="50" t="s">
        <v>49</v>
      </c>
      <c r="C86" s="70"/>
      <c r="D86" s="28"/>
    </row>
    <row r="87" spans="1:4">
      <c r="A87" s="69"/>
      <c r="B87" s="58" t="s">
        <v>154</v>
      </c>
      <c r="C87" s="70">
        <v>30.98</v>
      </c>
      <c r="D87" s="28" t="s">
        <v>6</v>
      </c>
    </row>
    <row r="88" spans="1:4">
      <c r="A88" s="69"/>
      <c r="B88" s="58"/>
      <c r="C88" s="70"/>
      <c r="D88" s="28"/>
    </row>
    <row r="89" spans="1:4">
      <c r="A89" s="71" t="s">
        <v>172</v>
      </c>
      <c r="B89" s="64" t="s">
        <v>126</v>
      </c>
      <c r="C89" s="60"/>
      <c r="D89" s="65"/>
    </row>
    <row r="90" spans="1:4" ht="12.75" customHeight="1">
      <c r="A90" s="69" t="s">
        <v>173</v>
      </c>
      <c r="B90" s="45" t="s">
        <v>73</v>
      </c>
      <c r="C90" s="57"/>
      <c r="D90" s="28"/>
    </row>
    <row r="91" spans="1:4" ht="22.5">
      <c r="A91" s="69"/>
      <c r="B91" s="68" t="s">
        <v>155</v>
      </c>
      <c r="C91" s="57"/>
      <c r="D91" s="28"/>
    </row>
    <row r="92" spans="1:4">
      <c r="A92" s="69"/>
      <c r="B92" s="58" t="s">
        <v>156</v>
      </c>
      <c r="C92" s="57">
        <v>5.62</v>
      </c>
      <c r="D92" s="28" t="s">
        <v>10</v>
      </c>
    </row>
    <row r="93" spans="1:4">
      <c r="A93" s="69" t="s">
        <v>174</v>
      </c>
      <c r="B93" s="58" t="s">
        <v>11</v>
      </c>
      <c r="C93" s="57"/>
      <c r="D93" s="28"/>
    </row>
    <row r="94" spans="1:4">
      <c r="A94" s="69"/>
      <c r="B94" s="58" t="s">
        <v>156</v>
      </c>
      <c r="C94" s="57">
        <v>5.62</v>
      </c>
      <c r="D94" s="28" t="s">
        <v>10</v>
      </c>
    </row>
    <row r="95" spans="1:4" ht="45">
      <c r="A95" s="69" t="s">
        <v>175</v>
      </c>
      <c r="B95" s="45" t="s">
        <v>74</v>
      </c>
      <c r="C95" s="57"/>
      <c r="D95" s="28"/>
    </row>
    <row r="96" spans="1:4">
      <c r="A96" s="69"/>
      <c r="B96" s="58" t="s">
        <v>158</v>
      </c>
      <c r="C96" s="57"/>
      <c r="D96" s="28"/>
    </row>
    <row r="97" spans="1:4">
      <c r="A97" s="69"/>
      <c r="B97" s="58" t="s">
        <v>157</v>
      </c>
      <c r="C97" s="57">
        <v>13.65</v>
      </c>
      <c r="D97" s="28" t="s">
        <v>6</v>
      </c>
    </row>
    <row r="98" spans="1:4">
      <c r="A98" s="69" t="s">
        <v>176</v>
      </c>
      <c r="B98" s="51" t="str">
        <f>[1]planilha!$B$26</f>
        <v>CHAPISCO TRAÇO 1:3 (CIMENTO E AREIA), ESPESSURA 0,5CM, PREPARO MANUAL</v>
      </c>
      <c r="C98" s="57"/>
      <c r="D98" s="28"/>
    </row>
    <row r="99" spans="1:4">
      <c r="A99" s="69"/>
      <c r="B99" s="58" t="s">
        <v>159</v>
      </c>
      <c r="C99" s="57"/>
      <c r="D99" s="28"/>
    </row>
    <row r="100" spans="1:4">
      <c r="A100" s="69"/>
      <c r="B100" s="58" t="s">
        <v>160</v>
      </c>
      <c r="C100" s="57">
        <v>8.5399999999999991</v>
      </c>
      <c r="D100" s="28" t="s">
        <v>6</v>
      </c>
    </row>
    <row r="101" spans="1:4" ht="45">
      <c r="A101" s="69" t="s">
        <v>177</v>
      </c>
      <c r="B101" s="68" t="s">
        <v>202</v>
      </c>
      <c r="C101" s="57"/>
      <c r="D101" s="28"/>
    </row>
    <row r="102" spans="1:4">
      <c r="A102" s="69"/>
      <c r="B102" s="58" t="s">
        <v>160</v>
      </c>
      <c r="C102" s="57">
        <v>8.5399999999999991</v>
      </c>
      <c r="D102" s="28" t="s">
        <v>6</v>
      </c>
    </row>
    <row r="103" spans="1:4" ht="22.5">
      <c r="A103" s="69" t="s">
        <v>178</v>
      </c>
      <c r="B103" s="42" t="s">
        <v>86</v>
      </c>
      <c r="C103" s="57"/>
      <c r="D103" s="28"/>
    </row>
    <row r="104" spans="1:4">
      <c r="A104" s="69"/>
      <c r="B104" s="58" t="s">
        <v>161</v>
      </c>
      <c r="C104" s="57"/>
      <c r="D104" s="28"/>
    </row>
    <row r="105" spans="1:4">
      <c r="A105" s="69"/>
      <c r="B105" s="58" t="s">
        <v>162</v>
      </c>
      <c r="C105" s="70">
        <v>33.61</v>
      </c>
      <c r="D105" s="28" t="s">
        <v>6</v>
      </c>
    </row>
    <row r="106" spans="1:4" ht="22.5">
      <c r="A106" s="69" t="s">
        <v>179</v>
      </c>
      <c r="B106" s="50" t="s">
        <v>49</v>
      </c>
      <c r="C106" s="70"/>
      <c r="D106" s="28"/>
    </row>
    <row r="107" spans="1:4">
      <c r="A107" s="69"/>
      <c r="B107" s="58" t="s">
        <v>162</v>
      </c>
      <c r="C107" s="70">
        <v>33.61</v>
      </c>
      <c r="D107" s="28" t="s">
        <v>6</v>
      </c>
    </row>
    <row r="108" spans="1:4">
      <c r="A108" s="69"/>
      <c r="B108" s="58"/>
      <c r="C108" s="70"/>
      <c r="D108" s="28"/>
    </row>
    <row r="109" spans="1:4">
      <c r="A109" s="71" t="s">
        <v>186</v>
      </c>
      <c r="B109" s="72" t="s">
        <v>180</v>
      </c>
      <c r="C109" s="70"/>
      <c r="D109" s="28"/>
    </row>
    <row r="110" spans="1:4" ht="12" customHeight="1">
      <c r="A110" s="69" t="s">
        <v>187</v>
      </c>
      <c r="B110" s="45" t="s">
        <v>73</v>
      </c>
      <c r="C110" s="70"/>
      <c r="D110" s="28"/>
    </row>
    <row r="111" spans="1:4">
      <c r="A111" s="69"/>
      <c r="B111" s="68" t="s">
        <v>181</v>
      </c>
      <c r="C111" s="70"/>
      <c r="D111" s="28"/>
    </row>
    <row r="112" spans="1:4">
      <c r="A112" s="69"/>
      <c r="B112" s="58" t="s">
        <v>182</v>
      </c>
      <c r="C112" s="70">
        <v>6.3</v>
      </c>
      <c r="D112" s="28" t="s">
        <v>10</v>
      </c>
    </row>
    <row r="113" spans="1:4">
      <c r="A113" s="69" t="s">
        <v>188</v>
      </c>
      <c r="B113" s="58" t="s">
        <v>11</v>
      </c>
      <c r="C113" s="70"/>
      <c r="D113" s="28"/>
    </row>
    <row r="114" spans="1:4">
      <c r="A114" s="69"/>
      <c r="B114" s="58" t="s">
        <v>182</v>
      </c>
      <c r="C114" s="70">
        <v>6.3</v>
      </c>
      <c r="D114" s="28" t="s">
        <v>10</v>
      </c>
    </row>
    <row r="115" spans="1:4" ht="45">
      <c r="A115" s="69" t="s">
        <v>189</v>
      </c>
      <c r="B115" s="45" t="s">
        <v>74</v>
      </c>
      <c r="C115" s="70"/>
      <c r="D115" s="28"/>
    </row>
    <row r="116" spans="1:4">
      <c r="A116" s="69"/>
      <c r="B116" s="58" t="s">
        <v>183</v>
      </c>
      <c r="C116" s="70">
        <v>1.89</v>
      </c>
      <c r="D116" s="28" t="s">
        <v>6</v>
      </c>
    </row>
    <row r="117" spans="1:4" ht="45">
      <c r="A117" s="69" t="s">
        <v>190</v>
      </c>
      <c r="B117" s="68" t="s">
        <v>201</v>
      </c>
      <c r="C117" s="70"/>
      <c r="D117" s="28"/>
    </row>
    <row r="118" spans="1:4">
      <c r="A118" s="69"/>
      <c r="B118" s="58" t="s">
        <v>184</v>
      </c>
      <c r="C118" s="70">
        <v>18.899999999999999</v>
      </c>
      <c r="D118" s="28" t="s">
        <v>6</v>
      </c>
    </row>
    <row r="119" spans="1:4">
      <c r="A119" s="69" t="s">
        <v>191</v>
      </c>
      <c r="B119" s="51" t="str">
        <f>[1]planilha!$B$26</f>
        <v>CHAPISCO TRAÇO 1:3 (CIMENTO E AREIA), ESPESSURA 0,5CM, PREPARO MANUAL</v>
      </c>
      <c r="C119" s="70"/>
      <c r="D119" s="28"/>
    </row>
    <row r="120" spans="1:4">
      <c r="A120" s="69"/>
      <c r="B120" s="58" t="s">
        <v>185</v>
      </c>
      <c r="C120" s="70">
        <v>37.799999999999997</v>
      </c>
      <c r="D120" s="28" t="s">
        <v>6</v>
      </c>
    </row>
    <row r="121" spans="1:4" ht="45">
      <c r="A121" s="69" t="s">
        <v>192</v>
      </c>
      <c r="B121" s="68" t="s">
        <v>202</v>
      </c>
      <c r="C121" s="70"/>
      <c r="D121" s="28"/>
    </row>
    <row r="122" spans="1:4">
      <c r="A122" s="69"/>
      <c r="B122" s="58" t="s">
        <v>185</v>
      </c>
      <c r="C122" s="70">
        <v>37.799999999999997</v>
      </c>
      <c r="D122" s="28" t="s">
        <v>6</v>
      </c>
    </row>
    <row r="123" spans="1:4" ht="22.5">
      <c r="A123" s="69" t="s">
        <v>193</v>
      </c>
      <c r="B123" s="68" t="s">
        <v>203</v>
      </c>
      <c r="C123" s="70"/>
      <c r="D123" s="28"/>
    </row>
    <row r="124" spans="1:4">
      <c r="A124" s="58"/>
      <c r="B124" s="58" t="s">
        <v>185</v>
      </c>
      <c r="C124" s="70">
        <v>37.799999999999997</v>
      </c>
      <c r="D124" s="28" t="s">
        <v>6</v>
      </c>
    </row>
  </sheetData>
  <mergeCells count="3">
    <mergeCell ref="A5:D5"/>
    <mergeCell ref="A4:C4"/>
    <mergeCell ref="A6:D6"/>
  </mergeCells>
  <phoneticPr fontId="5" type="noConversion"/>
  <pageMargins left="1.0236220472440944" right="0.59055118110236227" top="0.59055118110236227" bottom="0.39370078740157483" header="0.51181102362204722" footer="0.51181102362204722"/>
  <pageSetup paperSize="9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75"/>
  <sheetViews>
    <sheetView tabSelected="1" topLeftCell="A22" workbookViewId="0">
      <selection activeCell="A36" sqref="A36:H36"/>
    </sheetView>
  </sheetViews>
  <sheetFormatPr defaultColWidth="11.5703125" defaultRowHeight="11.25"/>
  <cols>
    <col min="1" max="1" width="6.5703125" style="77" customWidth="1"/>
    <col min="2" max="2" width="70.42578125" style="73" customWidth="1"/>
    <col min="3" max="3" width="8.7109375" style="75" bestFit="1" customWidth="1"/>
    <col min="4" max="4" width="5.5703125" style="74" bestFit="1" customWidth="1"/>
    <col min="5" max="5" width="9.42578125" style="76" bestFit="1" customWidth="1"/>
    <col min="6" max="6" width="9.42578125" style="75" bestFit="1" customWidth="1"/>
    <col min="7" max="7" width="11.140625" style="73" customWidth="1"/>
    <col min="8" max="8" width="11.85546875" style="74" customWidth="1"/>
    <col min="9" max="9" width="11.140625" style="73" customWidth="1"/>
    <col min="10" max="10" width="13.42578125" style="73" customWidth="1"/>
    <col min="11" max="11" width="12.5703125" style="73" customWidth="1"/>
    <col min="12" max="12" width="12.7109375" style="73" customWidth="1"/>
    <col min="13" max="13" width="12.5703125" style="73" customWidth="1"/>
    <col min="14" max="14" width="13.140625" style="73" customWidth="1"/>
    <col min="15" max="15" width="8.85546875" style="73" customWidth="1"/>
    <col min="16" max="16384" width="11.5703125" style="73"/>
  </cols>
  <sheetData>
    <row r="1" spans="1:10">
      <c r="A1" s="146" t="s">
        <v>0</v>
      </c>
      <c r="B1" s="146"/>
      <c r="C1" s="146"/>
      <c r="D1" s="146"/>
      <c r="E1" s="73"/>
      <c r="F1" s="73"/>
    </row>
    <row r="2" spans="1:10">
      <c r="A2" s="146" t="str">
        <f>'mem calc'!A2</f>
        <v>PREFEITURA MUNICIPAL DE ITAPOROROCA</v>
      </c>
      <c r="B2" s="146"/>
      <c r="C2" s="146"/>
      <c r="D2" s="146"/>
      <c r="E2" s="73"/>
      <c r="F2" s="73"/>
    </row>
    <row r="3" spans="1:10">
      <c r="A3" s="146" t="str">
        <f>'mem calc'!A3</f>
        <v>OBRA:  REFORMA DA E.M.E.F. HENRIQUE DE ALMEIDA</v>
      </c>
      <c r="B3" s="146"/>
      <c r="C3" s="146"/>
      <c r="D3" s="146"/>
      <c r="E3" s="146"/>
      <c r="F3" s="73"/>
    </row>
    <row r="4" spans="1:10" ht="15" customHeight="1">
      <c r="A4" s="148" t="s">
        <v>15</v>
      </c>
      <c r="B4" s="148"/>
      <c r="C4" s="148"/>
      <c r="D4" s="148"/>
      <c r="E4" s="148"/>
      <c r="F4" s="148"/>
      <c r="G4" s="148"/>
      <c r="H4" s="148"/>
    </row>
    <row r="5" spans="1:10">
      <c r="G5" s="78" t="s">
        <v>16</v>
      </c>
      <c r="H5" s="79">
        <v>0.25</v>
      </c>
    </row>
    <row r="6" spans="1:10" ht="27.75" customHeight="1">
      <c r="A6" s="119" t="s">
        <v>17</v>
      </c>
      <c r="B6" s="119" t="s">
        <v>208</v>
      </c>
      <c r="C6" s="120" t="s">
        <v>19</v>
      </c>
      <c r="D6" s="119" t="s">
        <v>20</v>
      </c>
      <c r="E6" s="120" t="s">
        <v>21</v>
      </c>
      <c r="F6" s="120" t="s">
        <v>22</v>
      </c>
      <c r="G6" s="119" t="s">
        <v>23</v>
      </c>
      <c r="H6" s="121" t="s">
        <v>87</v>
      </c>
    </row>
    <row r="7" spans="1:10" ht="9.9499999999999993" customHeight="1">
      <c r="A7" s="80"/>
      <c r="B7" s="68"/>
      <c r="C7" s="57"/>
      <c r="D7" s="28"/>
      <c r="E7" s="81"/>
      <c r="F7" s="57"/>
      <c r="G7" s="66"/>
      <c r="H7" s="28"/>
    </row>
    <row r="8" spans="1:10" s="85" customFormat="1" ht="13.5" customHeight="1">
      <c r="A8" s="82" t="s">
        <v>1</v>
      </c>
      <c r="B8" s="83" t="s">
        <v>2</v>
      </c>
      <c r="C8" s="66"/>
      <c r="D8" s="67"/>
      <c r="E8" s="84"/>
      <c r="F8" s="57"/>
      <c r="G8" s="66">
        <f>(G9+G10+G11+G12)</f>
        <v>7546.3799999999992</v>
      </c>
      <c r="H8" s="67"/>
      <c r="J8" s="86"/>
    </row>
    <row r="9" spans="1:10" s="85" customFormat="1" ht="13.5" customHeight="1">
      <c r="A9" s="80" t="s">
        <v>5</v>
      </c>
      <c r="B9" s="87" t="s">
        <v>90</v>
      </c>
      <c r="C9" s="57">
        <v>4.5</v>
      </c>
      <c r="D9" s="28" t="s">
        <v>6</v>
      </c>
      <c r="E9" s="81">
        <v>335.68</v>
      </c>
      <c r="F9" s="140">
        <f>ROUND(E9*(1+$H$5),2)</f>
        <v>419.6</v>
      </c>
      <c r="G9" s="57">
        <f>ROUND(C9*F9,2)</f>
        <v>1888.2</v>
      </c>
      <c r="H9" s="28" t="s">
        <v>89</v>
      </c>
    </row>
    <row r="10" spans="1:10" s="85" customFormat="1" ht="22.5">
      <c r="A10" s="80" t="s">
        <v>7</v>
      </c>
      <c r="B10" s="88" t="s">
        <v>92</v>
      </c>
      <c r="C10" s="70">
        <v>659.4</v>
      </c>
      <c r="D10" s="28" t="s">
        <v>6</v>
      </c>
      <c r="E10" s="81">
        <v>2.0099999999999998</v>
      </c>
      <c r="F10" s="140">
        <f>ROUND(E10*(1+$H$5),2)</f>
        <v>2.5099999999999998</v>
      </c>
      <c r="G10" s="57">
        <f>ROUND(C10*F10,2)</f>
        <v>1655.09</v>
      </c>
      <c r="H10" s="28">
        <v>97647</v>
      </c>
    </row>
    <row r="11" spans="1:10" ht="22.5">
      <c r="A11" s="80" t="s">
        <v>48</v>
      </c>
      <c r="B11" s="68" t="s">
        <v>88</v>
      </c>
      <c r="C11" s="70">
        <f>C10</f>
        <v>659.4</v>
      </c>
      <c r="D11" s="28" t="s">
        <v>6</v>
      </c>
      <c r="E11" s="81">
        <v>4.33</v>
      </c>
      <c r="F11" s="140">
        <f>ROUND(E11*(1+$H$5),2)</f>
        <v>5.41</v>
      </c>
      <c r="G11" s="57">
        <f>ROUND(C11*F11,2)</f>
        <v>3567.35</v>
      </c>
      <c r="H11" s="89" t="s">
        <v>211</v>
      </c>
      <c r="J11" s="90"/>
    </row>
    <row r="12" spans="1:10" ht="22.5">
      <c r="A12" s="80" t="s">
        <v>25</v>
      </c>
      <c r="B12" s="68" t="s">
        <v>91</v>
      </c>
      <c r="C12" s="70">
        <v>396.13</v>
      </c>
      <c r="D12" s="28" t="s">
        <v>6</v>
      </c>
      <c r="E12" s="81">
        <v>0.88</v>
      </c>
      <c r="F12" s="140">
        <f>ROUND(E12*(1+$H$5),2)</f>
        <v>1.1000000000000001</v>
      </c>
      <c r="G12" s="57">
        <f>ROUND(C12*F12,2)</f>
        <v>435.74</v>
      </c>
      <c r="H12" s="28">
        <v>97640</v>
      </c>
      <c r="J12" s="90"/>
    </row>
    <row r="13" spans="1:10" ht="9.9499999999999993" customHeight="1">
      <c r="A13" s="80"/>
      <c r="B13" s="68"/>
      <c r="C13" s="57"/>
      <c r="D13" s="28"/>
      <c r="E13" s="81"/>
      <c r="F13" s="140"/>
      <c r="G13" s="57"/>
      <c r="H13" s="89"/>
    </row>
    <row r="14" spans="1:10" ht="15" customHeight="1">
      <c r="A14" s="67" t="s">
        <v>8</v>
      </c>
      <c r="B14" s="91" t="str">
        <f>'mem calc'!B16</f>
        <v>CIRCULAÇÃO A CONSTRUIR</v>
      </c>
      <c r="C14" s="57"/>
      <c r="D14" s="28"/>
      <c r="E14" s="81"/>
      <c r="F14" s="140"/>
      <c r="G14" s="66">
        <f>SUM(G15:G32)</f>
        <v>61252.58</v>
      </c>
      <c r="H14" s="89"/>
    </row>
    <row r="15" spans="1:10">
      <c r="A15" s="80" t="s">
        <v>9</v>
      </c>
      <c r="B15" s="68" t="str">
        <f>'mem calc'!B17</f>
        <v>ESCAVAÇÃO MANUAL DE VALA COM PROFUNDIDADE MENOR OU IGUAL A 1,30 M.</v>
      </c>
      <c r="C15" s="92">
        <f>'mem calc'!C19</f>
        <v>8.25</v>
      </c>
      <c r="D15" s="62" t="s">
        <v>10</v>
      </c>
      <c r="E15" s="81">
        <v>47.31</v>
      </c>
      <c r="F15" s="140">
        <f t="shared" ref="F15:F21" si="0">ROUND(E15*(1+$H$5),2)</f>
        <v>59.14</v>
      </c>
      <c r="G15" s="57">
        <f t="shared" ref="G15:G21" si="1">ROUND(C15*F15,2)</f>
        <v>487.91</v>
      </c>
      <c r="H15" s="28">
        <v>93358</v>
      </c>
    </row>
    <row r="16" spans="1:10" ht="14.25" customHeight="1">
      <c r="A16" s="80" t="s">
        <v>37</v>
      </c>
      <c r="B16" s="55" t="str">
        <f>'mem calc'!B20</f>
        <v>EMBASAMENTO C/PEDRA ARGAMASSADA UTILIZANDO ARG.CIM/AREIA 1:4</v>
      </c>
      <c r="C16" s="92">
        <f>'mem calc'!C22</f>
        <v>8.25</v>
      </c>
      <c r="D16" s="62" t="s">
        <v>10</v>
      </c>
      <c r="E16" s="81">
        <v>304.07</v>
      </c>
      <c r="F16" s="140">
        <f t="shared" si="0"/>
        <v>380.09</v>
      </c>
      <c r="G16" s="57">
        <f t="shared" si="1"/>
        <v>3135.74</v>
      </c>
      <c r="H16" s="28">
        <v>95467</v>
      </c>
      <c r="J16" s="90"/>
    </row>
    <row r="17" spans="1:8" ht="39.75" customHeight="1">
      <c r="A17" s="80" t="s">
        <v>50</v>
      </c>
      <c r="B17" s="93" t="str">
        <f>'mem calc'!B23</f>
        <v>ALVENARIA DE VEDAÇÃO DE BLOCOS CERÂMICOS FURADOS NA HORIZONTAL DE 14X9X19CM (ESPESSURA 14CM, BLOCO DEITADO) DE PAREDES COM ÁREA LÍQUIDA MENOR QUE 6M² SEM VÃOS E ARGAMASSA DE ASSENTAMENTO COM PREPARO MANUAL. (alvenaria de 1 vez)</v>
      </c>
      <c r="C17" s="94">
        <f>'mem calc'!C25</f>
        <v>18.05</v>
      </c>
      <c r="D17" s="28" t="s">
        <v>6</v>
      </c>
      <c r="E17" s="81">
        <v>87.9</v>
      </c>
      <c r="F17" s="140">
        <f t="shared" si="0"/>
        <v>109.88</v>
      </c>
      <c r="G17" s="57">
        <f t="shared" si="1"/>
        <v>1983.33</v>
      </c>
      <c r="H17" s="28">
        <v>87502</v>
      </c>
    </row>
    <row r="18" spans="1:8">
      <c r="A18" s="80" t="s">
        <v>52</v>
      </c>
      <c r="B18" s="93" t="str">
        <f>'mem calc'!B26</f>
        <v>ATERRO MANUAL DE VALAS COM AREIA PARA ATERRO</v>
      </c>
      <c r="C18" s="94">
        <f>'mem calc'!C28</f>
        <v>71.86</v>
      </c>
      <c r="D18" s="28" t="str">
        <f>'mem calc'!D28</f>
        <v>m³</v>
      </c>
      <c r="E18" s="81">
        <v>75.680000000000007</v>
      </c>
      <c r="F18" s="140">
        <f t="shared" si="0"/>
        <v>94.6</v>
      </c>
      <c r="G18" s="57">
        <f t="shared" si="1"/>
        <v>6797.96</v>
      </c>
      <c r="H18" s="28">
        <v>94342</v>
      </c>
    </row>
    <row r="19" spans="1:8" s="98" customFormat="1" ht="13.15" customHeight="1">
      <c r="A19" s="95" t="s">
        <v>64</v>
      </c>
      <c r="B19" s="93" t="str">
        <f>'mem calc'!B29</f>
        <v>LASTRO DE CONCRETO MAGRO, APLICADO EM PISOS OU RADIERS, ESPESSURA DE 5 CM</v>
      </c>
      <c r="C19" s="94">
        <f>'mem calc'!C30</f>
        <v>205.32</v>
      </c>
      <c r="D19" s="96" t="str">
        <f>'mem calc'!D30</f>
        <v>m²</v>
      </c>
      <c r="E19" s="97">
        <v>17.600000000000001</v>
      </c>
      <c r="F19" s="140">
        <f t="shared" si="0"/>
        <v>22</v>
      </c>
      <c r="G19" s="94">
        <f t="shared" si="1"/>
        <v>4517.04</v>
      </c>
      <c r="H19" s="96">
        <v>95241</v>
      </c>
    </row>
    <row r="20" spans="1:8" ht="22.5">
      <c r="A20" s="80" t="s">
        <v>65</v>
      </c>
      <c r="B20" s="93" t="s">
        <v>83</v>
      </c>
      <c r="C20" s="94">
        <f>'mem calc'!C32</f>
        <v>205.32</v>
      </c>
      <c r="D20" s="28" t="str">
        <f>'mem calc'!D32</f>
        <v>m²</v>
      </c>
      <c r="E20" s="81">
        <v>24.12</v>
      </c>
      <c r="F20" s="140">
        <f t="shared" si="0"/>
        <v>30.15</v>
      </c>
      <c r="G20" s="57">
        <f t="shared" si="1"/>
        <v>6190.4</v>
      </c>
      <c r="H20" s="28">
        <v>87622</v>
      </c>
    </row>
    <row r="21" spans="1:8" ht="22.5">
      <c r="A21" s="80" t="s">
        <v>66</v>
      </c>
      <c r="B21" s="93" t="str">
        <f>'mem calc'!B33</f>
        <v>PISO EM GRANILITE, MARMORITE OU GRANITINA ESPESSURA 8 MM, INCLUSO JUNTAS  DE DILATAÇÃO EM PLÁSTICO</v>
      </c>
      <c r="C21" s="94">
        <f>'mem calc'!C34</f>
        <v>205.32</v>
      </c>
      <c r="D21" s="28" t="str">
        <f>'mem calc'!D34</f>
        <v>m²</v>
      </c>
      <c r="E21" s="81">
        <v>92.05</v>
      </c>
      <c r="F21" s="140">
        <f t="shared" si="0"/>
        <v>115.06</v>
      </c>
      <c r="G21" s="57">
        <f t="shared" si="1"/>
        <v>23624.12</v>
      </c>
      <c r="H21" s="96">
        <v>84191</v>
      </c>
    </row>
    <row r="22" spans="1:8" s="85" customFormat="1">
      <c r="A22" s="82" t="s">
        <v>93</v>
      </c>
      <c r="B22" s="99" t="str">
        <f>'mem calc'!B36</f>
        <v>PILARES SEÇÃO  (0,20 X 0,20) M</v>
      </c>
      <c r="C22" s="100"/>
      <c r="D22" s="67"/>
      <c r="E22" s="84"/>
      <c r="F22" s="140"/>
      <c r="G22" s="66"/>
      <c r="H22" s="67"/>
    </row>
    <row r="23" spans="1:8" ht="13.5" customHeight="1">
      <c r="A23" s="80" t="s">
        <v>94</v>
      </c>
      <c r="B23" s="93" t="str">
        <f>'mem calc'!B37</f>
        <v>ESCAVAÇÃO MANUAL DE VALA COM PROFUNDIDADE MENOR OU IGUAL A 1,30 M.</v>
      </c>
      <c r="C23" s="94">
        <f>'mem calc'!C38</f>
        <v>1.73</v>
      </c>
      <c r="D23" s="28" t="str">
        <f>'mem calc'!D38</f>
        <v>m³</v>
      </c>
      <c r="E23" s="81">
        <v>47.31</v>
      </c>
      <c r="F23" s="140">
        <f>ROUND(E23*(1+$H$5),2)</f>
        <v>59.14</v>
      </c>
      <c r="G23" s="57">
        <f>ROUND(C23*F23,2)</f>
        <v>102.31</v>
      </c>
      <c r="H23" s="28">
        <v>93358</v>
      </c>
    </row>
    <row r="24" spans="1:8" ht="22.5">
      <c r="A24" s="80" t="s">
        <v>95</v>
      </c>
      <c r="B24" s="93" t="str">
        <f>'mem calc'!B39</f>
        <v>EXECUÇÃO DE ESTRUTURAS DE CONCRETO ARMADO, PARA EDIFICAÇÃO INSTITUCIONAL TÉRREA, FCK = 25 MPA. (FUNDAÇÃO PARA PILARES)</v>
      </c>
      <c r="C24" s="94">
        <f>'mem calc'!C40</f>
        <v>1.73</v>
      </c>
      <c r="D24" s="28" t="str">
        <f>'mem calc'!D40</f>
        <v>m³</v>
      </c>
      <c r="E24" s="81">
        <v>1853.79</v>
      </c>
      <c r="F24" s="140">
        <f>ROUND(E24*(1+$H$5),2)</f>
        <v>2317.2399999999998</v>
      </c>
      <c r="G24" s="57">
        <f>ROUND(C24*F24,2)</f>
        <v>4008.83</v>
      </c>
      <c r="H24" s="89" t="s">
        <v>54</v>
      </c>
    </row>
    <row r="25" spans="1:8" ht="22.5">
      <c r="A25" s="80" t="s">
        <v>96</v>
      </c>
      <c r="B25" s="93" t="str">
        <f>'mem calc'!B41</f>
        <v>EXECUÇÃO DE ESTRUTURAS DE CONCRETO ARMADO, PARA EDIFICAÇÃO INSTITUCIONAL TÉRREA, FCK = 25 MPA. (PILARES)</v>
      </c>
      <c r="C25" s="94">
        <f>'mem calc'!C42</f>
        <v>0.64</v>
      </c>
      <c r="D25" s="28" t="str">
        <f>'mem calc'!D42</f>
        <v>m³</v>
      </c>
      <c r="E25" s="81">
        <v>1853.79</v>
      </c>
      <c r="F25" s="140">
        <f>ROUND(E25*(1+$H$5),2)</f>
        <v>2317.2399999999998</v>
      </c>
      <c r="G25" s="57">
        <f>ROUND(C25*F25,2)</f>
        <v>1483.03</v>
      </c>
      <c r="H25" s="89" t="s">
        <v>54</v>
      </c>
    </row>
    <row r="26" spans="1:8" s="85" customFormat="1">
      <c r="A26" s="82" t="s">
        <v>100</v>
      </c>
      <c r="B26" s="99" t="str">
        <f>'mem calc'!B44</f>
        <v>REVESTIMENTO</v>
      </c>
      <c r="C26" s="100"/>
      <c r="D26" s="67"/>
      <c r="E26" s="84"/>
      <c r="F26" s="140"/>
      <c r="G26" s="66"/>
      <c r="H26" s="67"/>
    </row>
    <row r="27" spans="1:8" s="85" customFormat="1">
      <c r="A27" s="80" t="s">
        <v>101</v>
      </c>
      <c r="B27" s="68" t="str">
        <f>[1]planilha!$B$26</f>
        <v>CHAPISCO TRAÇO 1:3 (CIMENTO E AREIA), ESPESSURA 0,5CM, PREPARO MANUAL</v>
      </c>
      <c r="C27" s="94">
        <v>23.04</v>
      </c>
      <c r="D27" s="28" t="s">
        <v>6</v>
      </c>
      <c r="E27" s="81">
        <v>2.73</v>
      </c>
      <c r="F27" s="140">
        <f t="shared" ref="F27:F73" si="2">ROUND(E27*(1+$H$5),2)</f>
        <v>3.41</v>
      </c>
      <c r="G27" s="57">
        <f>ROUND(C27*F27,2)</f>
        <v>78.569999999999993</v>
      </c>
      <c r="H27" s="28">
        <v>87878</v>
      </c>
    </row>
    <row r="28" spans="1:8" ht="37.9" customHeight="1">
      <c r="A28" s="80" t="s">
        <v>102</v>
      </c>
      <c r="B28" s="101" t="s">
        <v>82</v>
      </c>
      <c r="C28" s="94">
        <v>23.04</v>
      </c>
      <c r="D28" s="28" t="s">
        <v>6</v>
      </c>
      <c r="E28" s="81">
        <v>14.88</v>
      </c>
      <c r="F28" s="140">
        <f t="shared" si="2"/>
        <v>18.600000000000001</v>
      </c>
      <c r="G28" s="57">
        <f>ROUND(C28*F28,2)</f>
        <v>428.54</v>
      </c>
      <c r="H28" s="28">
        <v>87550</v>
      </c>
    </row>
    <row r="29" spans="1:8" ht="33.75">
      <c r="A29" s="80" t="s">
        <v>103</v>
      </c>
      <c r="B29" s="93" t="str">
        <f>'mem calc'!B49</f>
        <v>REVESTIMENTO CERÂMICO PARA PAREDES INTERNAS COM PLACAS TIPO ESMALTADA EXTRA DE DIMENSÕES 25X35 CM APLICADAS EM AMBIENTES DE ÁREA MAIOR QUE 5 M² A MEIA ALTURA DAS PAREDES</v>
      </c>
      <c r="C29" s="94">
        <v>10.4</v>
      </c>
      <c r="D29" s="28" t="s">
        <v>6</v>
      </c>
      <c r="E29" s="135">
        <v>48.77</v>
      </c>
      <c r="F29" s="140">
        <f t="shared" si="2"/>
        <v>60.96</v>
      </c>
      <c r="G29" s="57">
        <f>ROUND(C29*F29,2)</f>
        <v>633.98</v>
      </c>
      <c r="H29" s="28">
        <v>87271</v>
      </c>
    </row>
    <row r="30" spans="1:8">
      <c r="A30" s="82" t="s">
        <v>104</v>
      </c>
      <c r="B30" s="99" t="s">
        <v>105</v>
      </c>
      <c r="C30" s="94"/>
      <c r="D30" s="28"/>
      <c r="E30" s="135"/>
      <c r="F30" s="140"/>
      <c r="G30" s="57"/>
      <c r="H30" s="28"/>
    </row>
    <row r="31" spans="1:8" ht="33.75">
      <c r="A31" s="80" t="s">
        <v>106</v>
      </c>
      <c r="B31" s="29" t="s">
        <v>107</v>
      </c>
      <c r="C31" s="94">
        <v>85.9</v>
      </c>
      <c r="D31" s="28" t="s">
        <v>6</v>
      </c>
      <c r="E31" s="102">
        <v>49.91</v>
      </c>
      <c r="F31" s="140">
        <f t="shared" si="2"/>
        <v>62.39</v>
      </c>
      <c r="G31" s="57">
        <f>ROUND(C31*F31,2)</f>
        <v>5359.3</v>
      </c>
      <c r="H31" s="28">
        <v>92539</v>
      </c>
    </row>
    <row r="32" spans="1:8" ht="22.5">
      <c r="A32" s="80" t="s">
        <v>109</v>
      </c>
      <c r="B32" s="29" t="s">
        <v>108</v>
      </c>
      <c r="C32" s="94">
        <v>85.9</v>
      </c>
      <c r="D32" s="28" t="s">
        <v>6</v>
      </c>
      <c r="E32" s="135">
        <v>22.55</v>
      </c>
      <c r="F32" s="140">
        <f t="shared" si="2"/>
        <v>28.19</v>
      </c>
      <c r="G32" s="57">
        <f>ROUND(C32*F32,2)</f>
        <v>2421.52</v>
      </c>
      <c r="H32" s="28">
        <v>94447</v>
      </c>
    </row>
    <row r="33" spans="1:8">
      <c r="A33" s="80"/>
      <c r="B33" s="103"/>
      <c r="C33" s="94"/>
      <c r="D33" s="28"/>
      <c r="E33" s="135"/>
      <c r="F33" s="140"/>
      <c r="G33" s="57"/>
      <c r="H33" s="28"/>
    </row>
    <row r="34" spans="1:8">
      <c r="A34" s="82" t="s">
        <v>38</v>
      </c>
      <c r="B34" s="99" t="s">
        <v>110</v>
      </c>
      <c r="C34" s="94"/>
      <c r="D34" s="28"/>
      <c r="E34" s="135"/>
      <c r="F34" s="140"/>
      <c r="G34" s="66">
        <f>G35+G42+G48+G57+G66</f>
        <v>150646</v>
      </c>
      <c r="H34" s="28"/>
    </row>
    <row r="35" spans="1:8">
      <c r="A35" s="82" t="s">
        <v>39</v>
      </c>
      <c r="B35" s="99" t="s">
        <v>105</v>
      </c>
      <c r="C35" s="94"/>
      <c r="D35" s="28"/>
      <c r="E35" s="135"/>
      <c r="F35" s="140"/>
      <c r="G35" s="66">
        <f>SUM(G36:G40)</f>
        <v>69527.319999999992</v>
      </c>
      <c r="H35" s="28"/>
    </row>
    <row r="36" spans="1:8" ht="22.5">
      <c r="A36" s="110" t="s">
        <v>111</v>
      </c>
      <c r="B36" s="141" t="s">
        <v>212</v>
      </c>
      <c r="C36" s="142">
        <v>4</v>
      </c>
      <c r="D36" s="107" t="s">
        <v>213</v>
      </c>
      <c r="E36" s="143">
        <v>1346.05</v>
      </c>
      <c r="F36" s="144">
        <f t="shared" si="2"/>
        <v>1682.56</v>
      </c>
      <c r="G36" s="106">
        <f>ROUND(C36*F36,2)</f>
        <v>6730.24</v>
      </c>
      <c r="H36" s="107">
        <v>92550</v>
      </c>
    </row>
    <row r="37" spans="1:8" ht="33.75">
      <c r="A37" s="80" t="s">
        <v>112</v>
      </c>
      <c r="B37" s="29" t="s">
        <v>107</v>
      </c>
      <c r="C37" s="94">
        <v>659.4</v>
      </c>
      <c r="D37" s="28" t="s">
        <v>6</v>
      </c>
      <c r="E37" s="136">
        <v>49.91</v>
      </c>
      <c r="F37" s="140">
        <f t="shared" si="2"/>
        <v>62.39</v>
      </c>
      <c r="G37" s="57">
        <f>ROUND(C37*F37,2)</f>
        <v>41139.97</v>
      </c>
      <c r="H37" s="28">
        <v>92539</v>
      </c>
    </row>
    <row r="38" spans="1:8" ht="22.5">
      <c r="A38" s="80" t="s">
        <v>113</v>
      </c>
      <c r="B38" s="29" t="s">
        <v>108</v>
      </c>
      <c r="C38" s="94">
        <v>659.4</v>
      </c>
      <c r="D38" s="28" t="s">
        <v>6</v>
      </c>
      <c r="E38" s="135">
        <v>22.55</v>
      </c>
      <c r="F38" s="140">
        <f t="shared" si="2"/>
        <v>28.19</v>
      </c>
      <c r="G38" s="57">
        <f>ROUND(C38*F38,2)</f>
        <v>18588.490000000002</v>
      </c>
      <c r="H38" s="28">
        <v>94447</v>
      </c>
    </row>
    <row r="39" spans="1:8" ht="22.5">
      <c r="A39" s="80" t="s">
        <v>115</v>
      </c>
      <c r="B39" s="29" t="s">
        <v>114</v>
      </c>
      <c r="C39" s="94">
        <v>18.600000000000001</v>
      </c>
      <c r="D39" s="28" t="s">
        <v>116</v>
      </c>
      <c r="E39" s="137">
        <v>96.85</v>
      </c>
      <c r="F39" s="140">
        <f t="shared" si="2"/>
        <v>121.06</v>
      </c>
      <c r="G39" s="57">
        <f>ROUND(C39*F39,2)</f>
        <v>2251.7199999999998</v>
      </c>
      <c r="H39" s="28">
        <v>94229</v>
      </c>
    </row>
    <row r="40" spans="1:8" ht="22.5">
      <c r="A40" s="80" t="s">
        <v>118</v>
      </c>
      <c r="B40" s="29" t="s">
        <v>117</v>
      </c>
      <c r="C40" s="94">
        <v>25.6</v>
      </c>
      <c r="D40" s="28" t="s">
        <v>116</v>
      </c>
      <c r="E40" s="137">
        <v>25.53</v>
      </c>
      <c r="F40" s="140">
        <f t="shared" si="2"/>
        <v>31.91</v>
      </c>
      <c r="G40" s="57">
        <f>ROUND(C40*F40,2)</f>
        <v>816.9</v>
      </c>
      <c r="H40" s="28">
        <v>94231</v>
      </c>
    </row>
    <row r="41" spans="1:8">
      <c r="A41" s="80"/>
      <c r="B41" s="29"/>
      <c r="C41" s="94"/>
      <c r="D41" s="28"/>
      <c r="E41" s="137"/>
      <c r="F41" s="140"/>
      <c r="G41" s="57"/>
      <c r="H41" s="28"/>
    </row>
    <row r="42" spans="1:8" s="109" customFormat="1" ht="13.5" customHeight="1">
      <c r="A42" s="104" t="s">
        <v>40</v>
      </c>
      <c r="B42" s="105" t="s">
        <v>12</v>
      </c>
      <c r="C42" s="106"/>
      <c r="D42" s="107"/>
      <c r="E42" s="138"/>
      <c r="F42" s="140"/>
      <c r="G42" s="108">
        <f>SUM(G43:G46)</f>
        <v>56624.56</v>
      </c>
      <c r="H42" s="107"/>
    </row>
    <row r="43" spans="1:8" s="109" customFormat="1" ht="22.5">
      <c r="A43" s="110" t="s">
        <v>119</v>
      </c>
      <c r="B43" s="111" t="s">
        <v>83</v>
      </c>
      <c r="C43" s="106">
        <f>'mem calc'!C54</f>
        <v>443.5</v>
      </c>
      <c r="D43" s="107" t="s">
        <v>6</v>
      </c>
      <c r="E43" s="138">
        <v>24.12</v>
      </c>
      <c r="F43" s="140">
        <f t="shared" si="2"/>
        <v>30.15</v>
      </c>
      <c r="G43" s="106">
        <f>ROUND(C43*F43,2)</f>
        <v>13371.53</v>
      </c>
      <c r="H43" s="107">
        <v>87622</v>
      </c>
    </row>
    <row r="44" spans="1:8" s="109" customFormat="1" ht="22.5">
      <c r="A44" s="110" t="s">
        <v>120</v>
      </c>
      <c r="B44" s="112" t="str">
        <f>'mem calc'!B55</f>
        <v>PISO EM GRANILITE, MARMORITE OU GRANITINA ESPESSURA 8 MM, INCLUSO JUNTAS  DE DILATAÇÃO EM PLÁSTICO</v>
      </c>
      <c r="C44" s="106">
        <v>205.32</v>
      </c>
      <c r="D44" s="107" t="s">
        <v>6</v>
      </c>
      <c r="E44" s="138">
        <v>92.05</v>
      </c>
      <c r="F44" s="140">
        <f t="shared" si="2"/>
        <v>115.06</v>
      </c>
      <c r="G44" s="106">
        <f>ROUND(C44*F44,2)</f>
        <v>23624.12</v>
      </c>
      <c r="H44" s="113">
        <v>84191</v>
      </c>
    </row>
    <row r="45" spans="1:8" ht="13.15" customHeight="1">
      <c r="A45" s="114" t="s">
        <v>122</v>
      </c>
      <c r="B45" s="87" t="s">
        <v>124</v>
      </c>
      <c r="C45" s="70">
        <f>'mem calc'!C58</f>
        <v>77.3</v>
      </c>
      <c r="D45" s="28" t="s">
        <v>116</v>
      </c>
      <c r="E45" s="138">
        <v>47.44</v>
      </c>
      <c r="F45" s="140">
        <f t="shared" si="2"/>
        <v>59.3</v>
      </c>
      <c r="G45" s="106">
        <f>ROUND(C45*F45,2)</f>
        <v>4583.8900000000003</v>
      </c>
      <c r="H45" s="107">
        <v>98685</v>
      </c>
    </row>
    <row r="46" spans="1:8" ht="22.5">
      <c r="A46" s="80" t="s">
        <v>123</v>
      </c>
      <c r="B46" s="29" t="s">
        <v>121</v>
      </c>
      <c r="C46" s="57">
        <v>396.13</v>
      </c>
      <c r="D46" s="28" t="s">
        <v>6</v>
      </c>
      <c r="E46" s="135">
        <v>30.38</v>
      </c>
      <c r="F46" s="140">
        <f t="shared" si="2"/>
        <v>37.979999999999997</v>
      </c>
      <c r="G46" s="106">
        <f>ROUND(C46*F46,2)</f>
        <v>15045.02</v>
      </c>
      <c r="H46" s="28">
        <v>87251</v>
      </c>
    </row>
    <row r="47" spans="1:8">
      <c r="A47" s="80"/>
      <c r="B47" s="29"/>
      <c r="C47" s="57"/>
      <c r="D47" s="28"/>
      <c r="E47" s="135"/>
      <c r="F47" s="140"/>
      <c r="G47" s="106"/>
      <c r="H47" s="28"/>
    </row>
    <row r="48" spans="1:8" ht="13.15" customHeight="1">
      <c r="A48" s="67" t="s">
        <v>68</v>
      </c>
      <c r="B48" s="34" t="s">
        <v>125</v>
      </c>
      <c r="C48" s="70"/>
      <c r="D48" s="96"/>
      <c r="E48" s="138"/>
      <c r="F48" s="140"/>
      <c r="G48" s="66">
        <f>SUM(G49:G55)</f>
        <v>10135.549999999999</v>
      </c>
      <c r="H48" s="107"/>
    </row>
    <row r="49" spans="1:8">
      <c r="A49" s="80" t="s">
        <v>127</v>
      </c>
      <c r="B49" s="42" t="str">
        <f>'mem calc'!B70</f>
        <v>ESCAVAÇÃO MANUAL DE VALA COM PROFUNDIDADE MENOR OU IGUAL A 1,30 M.</v>
      </c>
      <c r="C49" s="70">
        <f>'mem calc'!C72</f>
        <v>7.92</v>
      </c>
      <c r="D49" s="96" t="str">
        <f>'mem calc'!D72</f>
        <v>m³</v>
      </c>
      <c r="E49" s="135">
        <v>47.31</v>
      </c>
      <c r="F49" s="140">
        <f t="shared" si="2"/>
        <v>59.14</v>
      </c>
      <c r="G49" s="57">
        <f t="shared" ref="G49:G55" si="3">ROUND(C49*F49,2)</f>
        <v>468.39</v>
      </c>
      <c r="H49" s="28">
        <v>93358</v>
      </c>
    </row>
    <row r="50" spans="1:8">
      <c r="A50" s="80" t="s">
        <v>128</v>
      </c>
      <c r="B50" s="42" t="str">
        <f>'mem calc'!B73</f>
        <v>EMBASAMENTO C/PEDRA ARGAMASSADA UTILIZANDO ARG.CIM/AREIA 1:4</v>
      </c>
      <c r="C50" s="70">
        <f>'mem calc'!C74</f>
        <v>7.92</v>
      </c>
      <c r="D50" s="96" t="str">
        <f>'mem calc'!D74</f>
        <v>m³</v>
      </c>
      <c r="E50" s="135">
        <v>304.07</v>
      </c>
      <c r="F50" s="140">
        <f t="shared" si="2"/>
        <v>380.09</v>
      </c>
      <c r="G50" s="57">
        <f t="shared" si="3"/>
        <v>3010.31</v>
      </c>
      <c r="H50" s="28">
        <v>95467</v>
      </c>
    </row>
    <row r="51" spans="1:8" ht="45">
      <c r="A51" s="80" t="s">
        <v>129</v>
      </c>
      <c r="B51" s="42" t="str">
        <f>'mem calc'!B75</f>
        <v>ALVENARIA DE VEDAÇÃO DE BLOCOS CERÂMICOS FURADOS NA HORIZONTAL DE 14X9X19CM (ESPESSURA 14CM, BLOCO DEITADO) DE PAREDES COM ÁREA LÍQUIDA MENOR QUE 6M² SEM VÃOS E ARGAMASSA DE ASSENTAMENTO COM PREPARO MANUAL. (alvenaria de 1 vez)</v>
      </c>
      <c r="C51" s="70">
        <f>'mem calc'!C77</f>
        <v>19.2</v>
      </c>
      <c r="D51" s="96" t="str">
        <f>'mem calc'!D77</f>
        <v>m²</v>
      </c>
      <c r="E51" s="135">
        <v>87.9</v>
      </c>
      <c r="F51" s="140">
        <f t="shared" si="2"/>
        <v>109.88</v>
      </c>
      <c r="G51" s="57">
        <f t="shared" si="3"/>
        <v>2109.6999999999998</v>
      </c>
      <c r="H51" s="28">
        <v>87502</v>
      </c>
    </row>
    <row r="52" spans="1:8" ht="13.15" customHeight="1">
      <c r="A52" s="80" t="s">
        <v>130</v>
      </c>
      <c r="B52" s="42" t="str">
        <f>'mem calc'!B78</f>
        <v>CHAPISCO TRAÇO 1:3 (CIMENTO E AREIA), ESPESSURA 0,5CM, PREPARO MANUAL</v>
      </c>
      <c r="C52" s="70">
        <f>'mem calc'!C79</f>
        <v>38.4</v>
      </c>
      <c r="D52" s="96" t="str">
        <f>'mem calc'!D79</f>
        <v>m²</v>
      </c>
      <c r="E52" s="135">
        <v>2.73</v>
      </c>
      <c r="F52" s="140">
        <f t="shared" si="2"/>
        <v>3.41</v>
      </c>
      <c r="G52" s="57">
        <f t="shared" si="3"/>
        <v>130.94</v>
      </c>
      <c r="H52" s="28">
        <v>87878</v>
      </c>
    </row>
    <row r="53" spans="1:8" ht="33.75">
      <c r="A53" s="80" t="s">
        <v>131</v>
      </c>
      <c r="B53" s="42" t="str">
        <f>'mem calc'!B80</f>
        <v>MASSA ÚNICA, PARA RECEBIMENTO DE PINTURA, EM ARGAMASSA TRAÇO 1:2:8, PREPARO MANUAL, APLICADA MANUALMENTE EM FACES INTERNAS DE PAREDES DE AMBIENTES COM ÁREA MENOR QUE 10M2, ESPESSURA DE 10MM, COM EXECUÇÃO DE TALISCAS.</v>
      </c>
      <c r="C53" s="70">
        <f>'mem calc'!C82</f>
        <v>8.6999999999999993</v>
      </c>
      <c r="D53" s="96" t="str">
        <f>'mem calc'!D82</f>
        <v>m²</v>
      </c>
      <c r="E53" s="135">
        <v>15.64</v>
      </c>
      <c r="F53" s="140">
        <f t="shared" si="2"/>
        <v>19.55</v>
      </c>
      <c r="G53" s="58">
        <f t="shared" si="3"/>
        <v>170.09</v>
      </c>
      <c r="H53" s="28">
        <v>87548</v>
      </c>
    </row>
    <row r="54" spans="1:8">
      <c r="A54" s="80" t="s">
        <v>132</v>
      </c>
      <c r="B54" s="42" t="str">
        <f>'mem calc'!B83</f>
        <v>LASTRO DE CONCRETO MAGRO, APLICADO EM PISOS OU RADIERS, ESPESSURA DE 5 CM</v>
      </c>
      <c r="C54" s="70">
        <f>'mem calc'!C85</f>
        <v>30.98</v>
      </c>
      <c r="D54" s="96" t="str">
        <f>'mem calc'!D85</f>
        <v>m²</v>
      </c>
      <c r="E54" s="139">
        <v>17.600000000000001</v>
      </c>
      <c r="F54" s="140">
        <f t="shared" si="2"/>
        <v>22</v>
      </c>
      <c r="G54" s="94">
        <f t="shared" si="3"/>
        <v>681.56</v>
      </c>
      <c r="H54" s="96">
        <v>95241</v>
      </c>
    </row>
    <row r="55" spans="1:8" ht="22.5">
      <c r="A55" s="80" t="s">
        <v>133</v>
      </c>
      <c r="B55" s="42" t="str">
        <f>'mem calc'!B86</f>
        <v>PISO EM GRANILITE, MARMORITE OU GRANITINA ESPESSURA 8 MM, INCLUSO JUNTAS  DE DILATAÇÃO EM PLÁSTICO</v>
      </c>
      <c r="C55" s="70">
        <f>'mem calc'!C87</f>
        <v>30.98</v>
      </c>
      <c r="D55" s="96" t="str">
        <f>'mem calc'!D87</f>
        <v>m²</v>
      </c>
      <c r="E55" s="138">
        <v>92.05</v>
      </c>
      <c r="F55" s="140">
        <f t="shared" si="2"/>
        <v>115.06</v>
      </c>
      <c r="G55" s="106">
        <f t="shared" si="3"/>
        <v>3564.56</v>
      </c>
      <c r="H55" s="113">
        <v>84191</v>
      </c>
    </row>
    <row r="56" spans="1:8" ht="13.15" customHeight="1">
      <c r="A56" s="80"/>
      <c r="B56" s="43"/>
      <c r="C56" s="70"/>
      <c r="D56" s="96"/>
      <c r="E56" s="138"/>
      <c r="F56" s="140"/>
      <c r="G56" s="57"/>
      <c r="H56" s="107"/>
    </row>
    <row r="57" spans="1:8" ht="13.15" customHeight="1">
      <c r="A57" s="67" t="s">
        <v>134</v>
      </c>
      <c r="B57" s="34" t="s">
        <v>126</v>
      </c>
      <c r="C57" s="70"/>
      <c r="D57" s="96"/>
      <c r="E57" s="138"/>
      <c r="F57" s="140"/>
      <c r="G57" s="66">
        <f>SUM(G58:G64)</f>
        <v>8771.01</v>
      </c>
      <c r="H57" s="107"/>
    </row>
    <row r="58" spans="1:8" ht="13.15" customHeight="1">
      <c r="A58" s="80" t="s">
        <v>135</v>
      </c>
      <c r="B58" s="42" t="str">
        <f>'mem calc'!B90</f>
        <v>ESCAVAÇÃO MANUAL DE VALA COM PROFUNDIDADE MENOR OU IGUAL A 1,30 M.</v>
      </c>
      <c r="C58" s="70">
        <f>'mem calc'!C92</f>
        <v>5.62</v>
      </c>
      <c r="D58" s="96" t="str">
        <f>'mem calc'!D92</f>
        <v>m³</v>
      </c>
      <c r="E58" s="135">
        <v>47.31</v>
      </c>
      <c r="F58" s="140">
        <f t="shared" si="2"/>
        <v>59.14</v>
      </c>
      <c r="G58" s="57">
        <f t="shared" ref="G58:G64" si="4">ROUND(C58*F58,2)</f>
        <v>332.37</v>
      </c>
      <c r="H58" s="28">
        <v>93358</v>
      </c>
    </row>
    <row r="59" spans="1:8">
      <c r="A59" s="80" t="s">
        <v>136</v>
      </c>
      <c r="B59" s="42" t="str">
        <f>'mem calc'!B93</f>
        <v>EMBASAMENTO C/PEDRA ARGAMASSADA UTILIZANDO ARG.CIM/AREIA 1:4</v>
      </c>
      <c r="C59" s="70">
        <f>'mem calc'!C94</f>
        <v>5.62</v>
      </c>
      <c r="D59" s="96" t="str">
        <f>'mem calc'!D94</f>
        <v>m³</v>
      </c>
      <c r="E59" s="135">
        <v>304.07</v>
      </c>
      <c r="F59" s="140">
        <f t="shared" si="2"/>
        <v>380.09</v>
      </c>
      <c r="G59" s="57">
        <f t="shared" si="4"/>
        <v>2136.11</v>
      </c>
      <c r="H59" s="28">
        <v>95467</v>
      </c>
    </row>
    <row r="60" spans="1:8" ht="45">
      <c r="A60" s="80" t="s">
        <v>137</v>
      </c>
      <c r="B60" s="42" t="str">
        <f>'mem calc'!B95</f>
        <v>ALVENARIA DE VEDAÇÃO DE BLOCOS CERÂMICOS FURADOS NA HORIZONTAL DE 14X9X19CM (ESPESSURA 14CM, BLOCO DEITADO) DE PAREDES COM ÁREA LÍQUIDA MENOR QUE 6M² SEM VÃOS E ARGAMASSA DE ASSENTAMENTO COM PREPARO MANUAL. (alvenaria de 1 vez)</v>
      </c>
      <c r="C60" s="70">
        <f>'mem calc'!C97</f>
        <v>13.65</v>
      </c>
      <c r="D60" s="96" t="str">
        <f>'mem calc'!D97</f>
        <v>m²</v>
      </c>
      <c r="E60" s="135">
        <v>87.9</v>
      </c>
      <c r="F60" s="140">
        <f t="shared" si="2"/>
        <v>109.88</v>
      </c>
      <c r="G60" s="57">
        <f t="shared" si="4"/>
        <v>1499.86</v>
      </c>
      <c r="H60" s="28">
        <v>87502</v>
      </c>
    </row>
    <row r="61" spans="1:8">
      <c r="A61" s="80" t="s">
        <v>138</v>
      </c>
      <c r="B61" s="42" t="str">
        <f>'mem calc'!B98</f>
        <v>CHAPISCO TRAÇO 1:3 (CIMENTO E AREIA), ESPESSURA 0,5CM, PREPARO MANUAL</v>
      </c>
      <c r="C61" s="70">
        <f>'mem calc'!C100</f>
        <v>8.5399999999999991</v>
      </c>
      <c r="D61" s="96" t="str">
        <f>'mem calc'!D100</f>
        <v>m²</v>
      </c>
      <c r="E61" s="135">
        <v>2.73</v>
      </c>
      <c r="F61" s="140">
        <f t="shared" si="2"/>
        <v>3.41</v>
      </c>
      <c r="G61" s="57">
        <f t="shared" si="4"/>
        <v>29.12</v>
      </c>
      <c r="H61" s="28">
        <v>87878</v>
      </c>
    </row>
    <row r="62" spans="1:8" ht="33.75">
      <c r="A62" s="80" t="s">
        <v>139</v>
      </c>
      <c r="B62" s="42" t="str">
        <f>'mem calc'!B101</f>
        <v>MASSA ÚNICA, PARA RECEBIMENTO DE PINTURA, EM ARGAMASSA TRAÇO 1:2:8, PREPARO MANUAL, APLICADA MANUALMENTE EM FACES INTERNAS DE PAREDES DE AMBIENTES COM ÁREA MENOR QUE 10M2, ESPESSURA DE 10MM, COM EXECUÇÃO DE TALISCAS.</v>
      </c>
      <c r="C62" s="70">
        <f>'mem calc'!C102</f>
        <v>8.5399999999999991</v>
      </c>
      <c r="D62" s="96" t="str">
        <f>'mem calc'!D102</f>
        <v>m²</v>
      </c>
      <c r="E62" s="135">
        <v>15.64</v>
      </c>
      <c r="F62" s="140">
        <f t="shared" si="2"/>
        <v>19.55</v>
      </c>
      <c r="G62" s="58">
        <f t="shared" si="4"/>
        <v>166.96</v>
      </c>
      <c r="H62" s="28">
        <v>87548</v>
      </c>
    </row>
    <row r="63" spans="1:8">
      <c r="A63" s="80" t="s">
        <v>140</v>
      </c>
      <c r="B63" s="42" t="str">
        <f>'mem calc'!B103</f>
        <v>LASTRO DE CONCRETO MAGRO, APLICADO EM PISOS OU RADIERS, ESPESSURA DE 5 CM</v>
      </c>
      <c r="C63" s="70">
        <f>'mem calc'!C105</f>
        <v>33.61</v>
      </c>
      <c r="D63" s="96" t="str">
        <f>'mem calc'!D105</f>
        <v>m²</v>
      </c>
      <c r="E63" s="139">
        <v>17.600000000000001</v>
      </c>
      <c r="F63" s="140">
        <f t="shared" si="2"/>
        <v>22</v>
      </c>
      <c r="G63" s="94">
        <f t="shared" si="4"/>
        <v>739.42</v>
      </c>
      <c r="H63" s="96">
        <v>95241</v>
      </c>
    </row>
    <row r="64" spans="1:8" ht="22.5">
      <c r="A64" s="80" t="s">
        <v>141</v>
      </c>
      <c r="B64" s="42" t="str">
        <f>'mem calc'!B106</f>
        <v>PISO EM GRANILITE, MARMORITE OU GRANITINA ESPESSURA 8 MM, INCLUSO JUNTAS  DE DILATAÇÃO EM PLÁSTICO</v>
      </c>
      <c r="C64" s="70">
        <f>'mem calc'!C107</f>
        <v>33.61</v>
      </c>
      <c r="D64" s="96" t="str">
        <f>'mem calc'!D107</f>
        <v>m²</v>
      </c>
      <c r="E64" s="138">
        <v>92.05</v>
      </c>
      <c r="F64" s="140">
        <f t="shared" si="2"/>
        <v>115.06</v>
      </c>
      <c r="G64" s="106">
        <f t="shared" si="4"/>
        <v>3867.17</v>
      </c>
      <c r="H64" s="113">
        <v>84191</v>
      </c>
    </row>
    <row r="65" spans="1:8" ht="13.15" customHeight="1">
      <c r="A65" s="80"/>
      <c r="B65" s="43"/>
      <c r="C65" s="70"/>
      <c r="D65" s="96"/>
      <c r="E65" s="138"/>
      <c r="F65" s="140"/>
      <c r="G65" s="57"/>
      <c r="H65" s="107"/>
    </row>
    <row r="66" spans="1:8">
      <c r="A66" s="82" t="s">
        <v>142</v>
      </c>
      <c r="B66" s="72" t="s">
        <v>143</v>
      </c>
      <c r="C66" s="57"/>
      <c r="D66" s="28"/>
      <c r="E66" s="135"/>
      <c r="F66" s="140"/>
      <c r="G66" s="115">
        <f>SUM(G67:G73)</f>
        <v>5587.5599999999995</v>
      </c>
      <c r="H66" s="28"/>
    </row>
    <row r="67" spans="1:8">
      <c r="A67" s="80" t="s">
        <v>194</v>
      </c>
      <c r="B67" s="68" t="str">
        <f>'mem calc'!B110</f>
        <v>ESCAVAÇÃO MANUAL DE VALA COM PROFUNDIDADE MENOR OU IGUAL A 1,30 M.</v>
      </c>
      <c r="C67" s="57">
        <f>'mem calc'!C112</f>
        <v>6.3</v>
      </c>
      <c r="D67" s="28" t="str">
        <f>'mem calc'!D112</f>
        <v>m³</v>
      </c>
      <c r="E67" s="135">
        <v>47.31</v>
      </c>
      <c r="F67" s="140">
        <f t="shared" si="2"/>
        <v>59.14</v>
      </c>
      <c r="G67" s="57">
        <f t="shared" ref="G67:G73" si="5">ROUND(C67*F67,2)</f>
        <v>372.58</v>
      </c>
      <c r="H67" s="28">
        <v>93358</v>
      </c>
    </row>
    <row r="68" spans="1:8">
      <c r="A68" s="80" t="s">
        <v>195</v>
      </c>
      <c r="B68" s="68" t="str">
        <f>'mem calc'!B113</f>
        <v>EMBASAMENTO C/PEDRA ARGAMASSADA UTILIZANDO ARG.CIM/AREIA 1:4</v>
      </c>
      <c r="C68" s="57">
        <f>'mem calc'!C114</f>
        <v>6.3</v>
      </c>
      <c r="D68" s="28" t="str">
        <f>'mem calc'!D114</f>
        <v>m³</v>
      </c>
      <c r="E68" s="135">
        <v>304.07</v>
      </c>
      <c r="F68" s="140">
        <f t="shared" si="2"/>
        <v>380.09</v>
      </c>
      <c r="G68" s="57">
        <f t="shared" si="5"/>
        <v>2394.5700000000002</v>
      </c>
      <c r="H68" s="28">
        <v>95467</v>
      </c>
    </row>
    <row r="69" spans="1:8" ht="45">
      <c r="A69" s="80" t="s">
        <v>196</v>
      </c>
      <c r="B69" s="68" t="str">
        <f>'mem calc'!B115</f>
        <v>ALVENARIA DE VEDAÇÃO DE BLOCOS CERÂMICOS FURADOS NA HORIZONTAL DE 14X9X19CM (ESPESSURA 14CM, BLOCO DEITADO) DE PAREDES COM ÁREA LÍQUIDA MENOR QUE 6M² SEM VÃOS E ARGAMASSA DE ASSENTAMENTO COM PREPARO MANUAL. (alvenaria de 1 vez)</v>
      </c>
      <c r="C69" s="57">
        <f>'mem calc'!C116</f>
        <v>1.89</v>
      </c>
      <c r="D69" s="28" t="str">
        <f>'mem calc'!D116</f>
        <v>m²</v>
      </c>
      <c r="E69" s="135">
        <v>87.9</v>
      </c>
      <c r="F69" s="140">
        <f t="shared" si="2"/>
        <v>109.88</v>
      </c>
      <c r="G69" s="57">
        <f t="shared" si="5"/>
        <v>207.67</v>
      </c>
      <c r="H69" s="28">
        <v>87502</v>
      </c>
    </row>
    <row r="70" spans="1:8" ht="33.75">
      <c r="A70" s="80" t="s">
        <v>197</v>
      </c>
      <c r="B70" s="68" t="str">
        <f>'mem calc'!B117</f>
        <v>ALVENARIA DE VEDAÇÃO DE BLOCOS CERÂMICOS FURADOS NA HORIZONTAL DE 9X14X19CM (ESPESSURA 9CM) DE PAREDES COM ÁREA LÍQUIDA MENOR QUE 6M² SEM VÃOS E ARGAMASSA DE ASSENTAMENTO COM PREPARO MANUAL.  (alvenaria de 1/2 vez)</v>
      </c>
      <c r="C70" s="57">
        <f>'mem calc'!C118</f>
        <v>18.899999999999999</v>
      </c>
      <c r="D70" s="28" t="str">
        <f>'mem calc'!D118</f>
        <v>m²</v>
      </c>
      <c r="E70" s="135">
        <v>57.31</v>
      </c>
      <c r="F70" s="140">
        <f t="shared" si="2"/>
        <v>71.64</v>
      </c>
      <c r="G70" s="57">
        <f t="shared" si="5"/>
        <v>1354</v>
      </c>
      <c r="H70" s="28">
        <v>87500</v>
      </c>
    </row>
    <row r="71" spans="1:8">
      <c r="A71" s="80" t="s">
        <v>198</v>
      </c>
      <c r="B71" s="68" t="str">
        <f>'mem calc'!B119</f>
        <v>CHAPISCO TRAÇO 1:3 (CIMENTO E AREIA), ESPESSURA 0,5CM, PREPARO MANUAL</v>
      </c>
      <c r="C71" s="57">
        <f>'mem calc'!C120</f>
        <v>37.799999999999997</v>
      </c>
      <c r="D71" s="28" t="str">
        <f>'mem calc'!D120</f>
        <v>m²</v>
      </c>
      <c r="E71" s="135">
        <v>2.73</v>
      </c>
      <c r="F71" s="140">
        <f t="shared" si="2"/>
        <v>3.41</v>
      </c>
      <c r="G71" s="57">
        <f t="shared" si="5"/>
        <v>128.9</v>
      </c>
      <c r="H71" s="28">
        <v>87878</v>
      </c>
    </row>
    <row r="72" spans="1:8" ht="33.75">
      <c r="A72" s="80" t="s">
        <v>199</v>
      </c>
      <c r="B72" s="68" t="str">
        <f>'mem calc'!B121</f>
        <v>MASSA ÚNICA, PARA RECEBIMENTO DE PINTURA, EM ARGAMASSA TRAÇO 1:2:8, PREPARO MANUAL, APLICADA MANUALMENTE EM FACES INTERNAS DE PAREDES DE AMBIENTES COM ÁREA MENOR QUE 10M2, ESPESSURA DE 10MM, COM EXECUÇÃO DE TALISCAS.</v>
      </c>
      <c r="C72" s="57">
        <f>'mem calc'!C122</f>
        <v>37.799999999999997</v>
      </c>
      <c r="D72" s="28" t="str">
        <f>'mem calc'!D122</f>
        <v>m²</v>
      </c>
      <c r="E72" s="135">
        <v>15.64</v>
      </c>
      <c r="F72" s="140">
        <f t="shared" si="2"/>
        <v>19.55</v>
      </c>
      <c r="G72" s="58">
        <f t="shared" si="5"/>
        <v>738.99</v>
      </c>
      <c r="H72" s="28">
        <v>87548</v>
      </c>
    </row>
    <row r="73" spans="1:8">
      <c r="A73" s="80" t="s">
        <v>200</v>
      </c>
      <c r="B73" s="68" t="str">
        <f>'mem calc'!B123</f>
        <v>APLICAÇÃO MANUAL DE PINTURA COM TINTA LÁTEX PVA EM PAREDES, DUAS DEMÃOS</v>
      </c>
      <c r="C73" s="57">
        <f>'mem calc'!C124</f>
        <v>37.799999999999997</v>
      </c>
      <c r="D73" s="28" t="str">
        <f>'mem calc'!D124</f>
        <v>m²</v>
      </c>
      <c r="E73" s="135">
        <v>8.27</v>
      </c>
      <c r="F73" s="140">
        <f t="shared" si="2"/>
        <v>10.34</v>
      </c>
      <c r="G73" s="58">
        <f t="shared" si="5"/>
        <v>390.85</v>
      </c>
      <c r="H73" s="28">
        <v>88487</v>
      </c>
    </row>
    <row r="74" spans="1:8">
      <c r="A74" s="116"/>
      <c r="B74" s="58"/>
      <c r="C74" s="57"/>
      <c r="D74" s="28"/>
      <c r="E74" s="81"/>
      <c r="F74" s="57"/>
      <c r="G74" s="58"/>
      <c r="H74" s="28"/>
    </row>
    <row r="75" spans="1:8">
      <c r="A75" s="116"/>
      <c r="B75" s="117" t="s">
        <v>24</v>
      </c>
      <c r="C75" s="57"/>
      <c r="D75" s="28"/>
      <c r="E75" s="81"/>
      <c r="F75" s="57"/>
      <c r="G75" s="118">
        <f>G8+G14+G34</f>
        <v>219444.96000000002</v>
      </c>
      <c r="H75" s="28"/>
    </row>
  </sheetData>
  <mergeCells count="4">
    <mergeCell ref="A3:E3"/>
    <mergeCell ref="A1:D1"/>
    <mergeCell ref="A2:D2"/>
    <mergeCell ref="A4:H4"/>
  </mergeCells>
  <phoneticPr fontId="5" type="noConversion"/>
  <printOptions horizontalCentered="1"/>
  <pageMargins left="0.51181102362204722" right="0.59055118110236227" top="0.59055118110236227" bottom="0.59055118110236227" header="0.59055118110236227" footer="0.51181102362204722"/>
  <pageSetup paperSize="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4"/>
  <sheetViews>
    <sheetView zoomScale="90" zoomScaleNormal="90" workbookViewId="0">
      <selection activeCell="K34" sqref="K34"/>
    </sheetView>
  </sheetViews>
  <sheetFormatPr defaultColWidth="8.42578125" defaultRowHeight="11.25"/>
  <cols>
    <col min="1" max="1" width="8.28515625" style="15" customWidth="1"/>
    <col min="2" max="2" width="30" style="17" customWidth="1"/>
    <col min="3" max="3" width="11.7109375" style="15" customWidth="1"/>
    <col min="4" max="4" width="13.140625" style="15" bestFit="1" customWidth="1"/>
    <col min="5" max="5" width="14.42578125" style="15" customWidth="1"/>
    <col min="6" max="6" width="13.7109375" style="15" bestFit="1" customWidth="1"/>
    <col min="7" max="8" width="13.7109375" style="15" customWidth="1"/>
    <col min="9" max="9" width="14.140625" style="15" customWidth="1"/>
    <col min="10" max="10" width="10.7109375" style="15" customWidth="1"/>
    <col min="11" max="11" width="13.28515625" style="15" bestFit="1" customWidth="1"/>
    <col min="12" max="31" width="10.7109375" style="15" customWidth="1"/>
    <col min="32" max="16384" width="8.42578125" style="15"/>
  </cols>
  <sheetData>
    <row r="1" spans="1:11" s="13" customFormat="1">
      <c r="A1" s="149" t="s">
        <v>26</v>
      </c>
      <c r="B1" s="149"/>
      <c r="C1" s="149"/>
      <c r="D1" s="149"/>
      <c r="E1" s="149"/>
      <c r="F1" s="149"/>
      <c r="G1" s="12"/>
      <c r="H1" s="12"/>
    </row>
    <row r="2" spans="1:11" s="13" customFormat="1">
      <c r="A2" s="149" t="str">
        <f>planilha!A2</f>
        <v>PREFEITURA MUNICIPAL DE ITAPOROROCA</v>
      </c>
      <c r="B2" s="149"/>
      <c r="C2" s="149"/>
      <c r="D2" s="149"/>
      <c r="E2" s="149"/>
      <c r="F2" s="149"/>
      <c r="G2" s="12"/>
      <c r="H2" s="12"/>
    </row>
    <row r="3" spans="1:11" s="13" customFormat="1">
      <c r="A3" s="149" t="str">
        <f>planilha!A3</f>
        <v>OBRA:  REFORMA DA E.M.E.F. HENRIQUE DE ALMEIDA</v>
      </c>
      <c r="B3" s="149"/>
      <c r="C3" s="149"/>
      <c r="D3" s="149"/>
      <c r="E3" s="149"/>
      <c r="F3" s="149"/>
      <c r="G3" s="12"/>
      <c r="H3" s="12"/>
    </row>
    <row r="4" spans="1:11" s="13" customFormat="1">
      <c r="A4" s="149"/>
      <c r="B4" s="149"/>
      <c r="C4" s="149"/>
      <c r="D4" s="149"/>
      <c r="E4" s="149"/>
      <c r="F4" s="149"/>
      <c r="G4" s="12"/>
      <c r="H4" s="12"/>
    </row>
    <row r="5" spans="1:11" s="13" customFormat="1">
      <c r="A5" s="152" t="s">
        <v>27</v>
      </c>
      <c r="B5" s="152"/>
      <c r="C5" s="152"/>
      <c r="D5" s="152"/>
      <c r="E5" s="152"/>
      <c r="F5" s="152"/>
      <c r="G5" s="152"/>
      <c r="H5" s="152"/>
      <c r="I5" s="152"/>
      <c r="J5" s="14"/>
    </row>
    <row r="6" spans="1:11" s="13" customFormat="1">
      <c r="A6" s="26"/>
      <c r="B6" s="26"/>
      <c r="C6" s="26"/>
      <c r="D6" s="26"/>
      <c r="E6" s="26"/>
      <c r="F6" s="26"/>
      <c r="G6" s="26"/>
      <c r="H6" s="26"/>
      <c r="I6" s="26"/>
      <c r="J6" s="14"/>
    </row>
    <row r="7" spans="1:11">
      <c r="A7" s="150" t="s">
        <v>28</v>
      </c>
      <c r="B7" s="150" t="s">
        <v>18</v>
      </c>
      <c r="C7" s="150"/>
      <c r="D7" s="150" t="s">
        <v>29</v>
      </c>
      <c r="E7" s="150"/>
      <c r="F7" s="150"/>
      <c r="G7" s="150"/>
      <c r="H7" s="150"/>
      <c r="I7" s="150" t="s">
        <v>24</v>
      </c>
    </row>
    <row r="8" spans="1:11">
      <c r="A8" s="150"/>
      <c r="B8" s="150"/>
      <c r="C8" s="150"/>
      <c r="D8" s="122">
        <v>30</v>
      </c>
      <c r="E8" s="122">
        <v>60</v>
      </c>
      <c r="F8" s="122">
        <v>90</v>
      </c>
      <c r="G8" s="122">
        <v>120</v>
      </c>
      <c r="H8" s="122">
        <v>150</v>
      </c>
      <c r="I8" s="150"/>
    </row>
    <row r="9" spans="1:11">
      <c r="A9" s="123"/>
      <c r="B9" s="124"/>
      <c r="C9" s="125" t="s">
        <v>30</v>
      </c>
      <c r="D9" s="126">
        <v>1</v>
      </c>
      <c r="E9" s="126">
        <v>0</v>
      </c>
      <c r="F9" s="126">
        <v>0</v>
      </c>
      <c r="G9" s="126">
        <v>0</v>
      </c>
      <c r="H9" s="126">
        <v>0</v>
      </c>
      <c r="I9" s="126">
        <f>SUM(D9:H9)</f>
        <v>1</v>
      </c>
    </row>
    <row r="10" spans="1:11">
      <c r="A10" s="127" t="s">
        <v>1</v>
      </c>
      <c r="B10" s="124" t="str">
        <f>planilha!B8</f>
        <v>SERVIÇOS PRELIMINARES</v>
      </c>
      <c r="C10" s="125" t="s">
        <v>29</v>
      </c>
      <c r="D10" s="128"/>
      <c r="E10" s="128"/>
      <c r="F10" s="128"/>
      <c r="G10" s="128"/>
      <c r="H10" s="128"/>
      <c r="I10" s="129"/>
    </row>
    <row r="11" spans="1:11">
      <c r="A11" s="123"/>
      <c r="B11" s="124"/>
      <c r="C11" s="125" t="s">
        <v>31</v>
      </c>
      <c r="D11" s="130">
        <f>D9*$I$11</f>
        <v>7546.3799999999992</v>
      </c>
      <c r="E11" s="130">
        <f>E9*$I$11</f>
        <v>0</v>
      </c>
      <c r="F11" s="130">
        <f>F9*$I$11</f>
        <v>0</v>
      </c>
      <c r="G11" s="130"/>
      <c r="H11" s="130"/>
      <c r="I11" s="131">
        <f>planilha!G8</f>
        <v>7546.3799999999992</v>
      </c>
      <c r="K11" s="16"/>
    </row>
    <row r="12" spans="1:11">
      <c r="A12" s="123"/>
      <c r="B12" s="124"/>
      <c r="C12" s="125" t="s">
        <v>30</v>
      </c>
      <c r="D12" s="126">
        <v>0.4</v>
      </c>
      <c r="E12" s="126">
        <v>0.3</v>
      </c>
      <c r="F12" s="126">
        <v>0.3</v>
      </c>
      <c r="G12" s="126">
        <v>0</v>
      </c>
      <c r="H12" s="126">
        <v>0</v>
      </c>
      <c r="I12" s="126">
        <f>SUM(D12:H12)</f>
        <v>1</v>
      </c>
    </row>
    <row r="13" spans="1:11">
      <c r="A13" s="127" t="s">
        <v>8</v>
      </c>
      <c r="B13" s="124" t="str">
        <f>'mem calc'!B16</f>
        <v>CIRCULAÇÃO A CONSTRUIR</v>
      </c>
      <c r="C13" s="125" t="s">
        <v>29</v>
      </c>
      <c r="D13" s="128"/>
      <c r="E13" s="128"/>
      <c r="F13" s="128"/>
      <c r="G13" s="128"/>
      <c r="H13" s="128"/>
      <c r="I13" s="129"/>
    </row>
    <row r="14" spans="1:11">
      <c r="A14" s="123"/>
      <c r="B14" s="124"/>
      <c r="C14" s="125" t="s">
        <v>31</v>
      </c>
      <c r="D14" s="130">
        <f>D12*$I$14</f>
        <v>24501.032000000003</v>
      </c>
      <c r="E14" s="130">
        <f>E12*$I$14</f>
        <v>18375.774000000001</v>
      </c>
      <c r="F14" s="130">
        <f>F12*$I$14</f>
        <v>18375.774000000001</v>
      </c>
      <c r="G14" s="130"/>
      <c r="H14" s="130"/>
      <c r="I14" s="131">
        <f>planilha!G14</f>
        <v>61252.58</v>
      </c>
    </row>
    <row r="15" spans="1:11">
      <c r="A15" s="123"/>
      <c r="B15" s="124"/>
      <c r="C15" s="125" t="s">
        <v>30</v>
      </c>
      <c r="D15" s="126"/>
      <c r="E15" s="126">
        <v>0.2</v>
      </c>
      <c r="F15" s="126">
        <v>0.2</v>
      </c>
      <c r="G15" s="126">
        <v>0.3</v>
      </c>
      <c r="H15" s="126">
        <v>0.3</v>
      </c>
      <c r="I15" s="126">
        <f>SUM(D15:H15)</f>
        <v>1</v>
      </c>
    </row>
    <row r="16" spans="1:11">
      <c r="A16" s="127" t="s">
        <v>38</v>
      </c>
      <c r="B16" s="124" t="str">
        <f>planilha!B34</f>
        <v>SERVIÇOS DA EDIFICAÇÃO</v>
      </c>
      <c r="C16" s="125" t="s">
        <v>29</v>
      </c>
      <c r="D16" s="128"/>
      <c r="E16" s="128"/>
      <c r="F16" s="128"/>
      <c r="G16" s="128"/>
      <c r="H16" s="128"/>
      <c r="I16" s="129"/>
    </row>
    <row r="17" spans="1:11">
      <c r="A17" s="123"/>
      <c r="B17" s="124"/>
      <c r="C17" s="125" t="s">
        <v>31</v>
      </c>
      <c r="D17" s="130">
        <f>D15*$I$17</f>
        <v>0</v>
      </c>
      <c r="E17" s="130">
        <f>I17*E15</f>
        <v>30129.200000000001</v>
      </c>
      <c r="F17" s="130">
        <f>I17*F15</f>
        <v>30129.200000000001</v>
      </c>
      <c r="G17" s="130">
        <f>I17*G15</f>
        <v>45193.799999999996</v>
      </c>
      <c r="H17" s="130">
        <f>I17*H15</f>
        <v>45193.799999999996</v>
      </c>
      <c r="I17" s="131">
        <f>planilha!G34</f>
        <v>150646</v>
      </c>
    </row>
    <row r="18" spans="1:11">
      <c r="A18" s="150" t="s">
        <v>32</v>
      </c>
      <c r="B18" s="150"/>
      <c r="C18" s="125" t="s">
        <v>33</v>
      </c>
      <c r="D18" s="132">
        <f>D11+D14+D17</f>
        <v>32047.412000000004</v>
      </c>
      <c r="E18" s="132">
        <f>E11+E14+E17</f>
        <v>48504.974000000002</v>
      </c>
      <c r="F18" s="132">
        <f>F11+F14+F17</f>
        <v>48504.974000000002</v>
      </c>
      <c r="G18" s="132">
        <f>G11+G14+G17</f>
        <v>45193.799999999996</v>
      </c>
      <c r="H18" s="132">
        <f>H11+H14+H17</f>
        <v>45193.799999999996</v>
      </c>
      <c r="I18" s="151">
        <f>I17+I14+I11</f>
        <v>219444.96000000002</v>
      </c>
    </row>
    <row r="19" spans="1:11" ht="14.45" customHeight="1">
      <c r="A19" s="150"/>
      <c r="B19" s="150"/>
      <c r="C19" s="125" t="s">
        <v>34</v>
      </c>
      <c r="D19" s="133">
        <f>D18</f>
        <v>32047.412000000004</v>
      </c>
      <c r="E19" s="133">
        <f>D19+E18</f>
        <v>80552.385999999999</v>
      </c>
      <c r="F19" s="133">
        <f>E19+F18</f>
        <v>129057.36</v>
      </c>
      <c r="G19" s="133">
        <f>F19+G18</f>
        <v>174251.16</v>
      </c>
      <c r="H19" s="133">
        <f>G19+H18</f>
        <v>219444.96</v>
      </c>
      <c r="I19" s="151"/>
    </row>
    <row r="20" spans="1:11" ht="15" customHeight="1">
      <c r="A20" s="150"/>
      <c r="B20" s="150"/>
      <c r="C20" s="125" t="s">
        <v>35</v>
      </c>
      <c r="D20" s="134">
        <f>D19/I18</f>
        <v>0.14603849639563379</v>
      </c>
      <c r="E20" s="134">
        <f>E19/I18</f>
        <v>0.36707330166069885</v>
      </c>
      <c r="F20" s="134">
        <f>F19/I18</f>
        <v>0.58810810692576387</v>
      </c>
      <c r="G20" s="134">
        <f>G19/I18</f>
        <v>0.79405405346288194</v>
      </c>
      <c r="H20" s="134">
        <f>H19/I18</f>
        <v>0.99999999999999989</v>
      </c>
      <c r="I20" s="151"/>
    </row>
    <row r="22" spans="1:11">
      <c r="K22" s="18"/>
    </row>
    <row r="34" spans="11:11">
      <c r="K34" s="15" t="s">
        <v>209</v>
      </c>
    </row>
  </sheetData>
  <protectedRanges>
    <protectedRange sqref="A7:C17 I9:I17 D7:E7 I7 D8:H17" name="Intervalo2"/>
    <protectedRange sqref="A18 A20 B18:I20" name="Intervalo2_1"/>
  </protectedRanges>
  <mergeCells count="11">
    <mergeCell ref="I7:I8"/>
    <mergeCell ref="A1:F1"/>
    <mergeCell ref="A2:F2"/>
    <mergeCell ref="A3:F3"/>
    <mergeCell ref="A4:F4"/>
    <mergeCell ref="A18:B20"/>
    <mergeCell ref="I18:I20"/>
    <mergeCell ref="A5:I5"/>
    <mergeCell ref="A7:A8"/>
    <mergeCell ref="B7:C8"/>
    <mergeCell ref="D7:H7"/>
  </mergeCells>
  <phoneticPr fontId="5" type="noConversion"/>
  <conditionalFormatting sqref="D10:H10 D13:H13 D16:H16">
    <cfRule type="expression" dxfId="1" priority="5" stopIfTrue="1">
      <formula>D9&gt;0</formula>
    </cfRule>
  </conditionalFormatting>
  <conditionalFormatting sqref="I9 I12 I15">
    <cfRule type="cellIs" dxfId="0" priority="6" stopIfTrue="1" operator="notEqual">
      <formula>1</formula>
    </cfRule>
  </conditionalFormatting>
  <printOptions horizontalCentered="1"/>
  <pageMargins left="0.47244094488188981" right="0.39370078740157483" top="0.98425196850393704" bottom="0.78740157480314965" header="0.51181102362204722" footer="0.51181102362204722"/>
  <pageSetup paperSize="9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mem calc</vt:lpstr>
      <vt:lpstr>planilha</vt:lpstr>
      <vt:lpstr>cronog</vt:lpstr>
      <vt:lpstr>'mem calc'!Area_de_impressao</vt:lpstr>
      <vt:lpstr>planilha!Area_de_impressao</vt:lpstr>
      <vt:lpstr>planilha!OLE_LINK1</vt:lpstr>
      <vt:lpstr>'mem calc'!Titulos_de_impressao</vt:lpstr>
      <vt:lpstr>planilha!Titulos_de_impressao</vt:lpstr>
    </vt:vector>
  </TitlesOfParts>
  <Company>*****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Home</cp:lastModifiedBy>
  <cp:lastPrinted>2019-02-14T20:58:19Z</cp:lastPrinted>
  <dcterms:created xsi:type="dcterms:W3CDTF">2010-11-08T12:06:30Z</dcterms:created>
  <dcterms:modified xsi:type="dcterms:W3CDTF">2019-04-04T13:14:15Z</dcterms:modified>
</cp:coreProperties>
</file>